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0" yWindow="285" windowWidth="15015" windowHeight="8790" activeTab="0"/>
  </bookViews>
  <sheets>
    <sheet name="Project Summaries" sheetId="1" r:id="rId1"/>
    <sheet name="Trees" sheetId="2" r:id="rId2"/>
    <sheet name="Recycling" sheetId="3" r:id="rId3"/>
    <sheet name="Water Bottles" sheetId="4" r:id="rId4"/>
    <sheet name="Shopping Bags" sheetId="5" r:id="rId5"/>
    <sheet name="CFL Bulbs" sheetId="6" r:id="rId6"/>
    <sheet name="Organic Gardening" sheetId="7" r:id="rId7"/>
    <sheet name="Transport" sheetId="8" r:id="rId8"/>
    <sheet name="Showerheads" sheetId="9" r:id="rId9"/>
  </sheets>
  <definedNames>
    <definedName name="EXTRACT" localSheetId="0">'Project Summaries'!$Q$3</definedName>
    <definedName name="Paper">#REF!</definedName>
    <definedName name="RecycledPaper">#REF!</definedName>
    <definedName name="Utility">#REF!</definedName>
  </definedNames>
  <calcPr fullCalcOnLoad="1"/>
</workbook>
</file>

<file path=xl/sharedStrings.xml><?xml version="1.0" encoding="utf-8"?>
<sst xmlns="http://schemas.openxmlformats.org/spreadsheetml/2006/main" count="132" uniqueCount="108">
  <si>
    <t>Project Name</t>
  </si>
  <si>
    <t>Student Group</t>
  </si>
  <si>
    <t>total lbs CO2 reduction</t>
  </si>
  <si>
    <t>lbs CO2 per lb PET plastic</t>
  </si>
  <si>
    <t>Grant Cycle</t>
  </si>
  <si>
    <t>Totals</t>
  </si>
  <si>
    <t>Grant $</t>
  </si>
  <si>
    <t># carbon saving items</t>
  </si>
  <si>
    <r>
      <t>Annual lbs CO</t>
    </r>
    <r>
      <rPr>
        <b/>
        <vertAlign val="subscript"/>
        <sz val="10"/>
        <rFont val="Arial"/>
        <family val="2"/>
      </rPr>
      <t>2</t>
    </r>
    <r>
      <rPr>
        <b/>
        <sz val="10"/>
        <rFont val="Arial"/>
        <family val="2"/>
      </rPr>
      <t xml:space="preserve"> savings</t>
    </r>
  </si>
  <si>
    <t>Annual cost savings</t>
  </si>
  <si>
    <t># student participants</t>
  </si>
  <si>
    <t># total beneficiaries*</t>
  </si>
  <si>
    <t>Project Summaries</t>
  </si>
  <si>
    <t>*Note that the total number of beneficiaries is often a very rough estimate. For example, if a school recycling program is initiated, the best estimate for the number of beneficiaries is the number of students and staff at that school even though perhaps not all will participate in the program and even though students' families might also be positively influenced by the students' new recycling habits.</t>
  </si>
  <si>
    <t># trees</t>
  </si>
  <si>
    <t>Project</t>
  </si>
  <si>
    <r>
      <t>Average lbs CO</t>
    </r>
    <r>
      <rPr>
        <b/>
        <vertAlign val="subscript"/>
        <sz val="10"/>
        <rFont val="Arial"/>
        <family val="2"/>
      </rPr>
      <t>2</t>
    </r>
    <r>
      <rPr>
        <b/>
        <sz val="10"/>
        <rFont val="Arial"/>
        <family val="2"/>
      </rPr>
      <t xml:space="preserve"> avoided per tree, per year, over first 10 years</t>
    </r>
  </si>
  <si>
    <t>Tree Carbon Dioxide Savings</t>
  </si>
  <si>
    <t>Tree Cost Calculations</t>
  </si>
  <si>
    <t>Please visit http://www.treebenefits.com/calculator/ to calculate your cost savings per tree, then enter that information into the table below.</t>
  </si>
  <si>
    <t>Total Carbon Dioxide Savings</t>
  </si>
  <si>
    <t>Estimated Survival Rate</t>
  </si>
  <si>
    <t>Total amount saved</t>
  </si>
  <si>
    <t>Amount saved per tree</t>
  </si>
  <si>
    <t>Tree diameter</t>
  </si>
  <si>
    <t>Total cost savings</t>
  </si>
  <si>
    <r>
      <t>Total lbs CO</t>
    </r>
    <r>
      <rPr>
        <b/>
        <vertAlign val="subscript"/>
        <sz val="10"/>
        <rFont val="Arial"/>
        <family val="2"/>
      </rPr>
      <t>2</t>
    </r>
    <r>
      <rPr>
        <b/>
        <sz val="10"/>
        <rFont val="Arial"/>
        <family val="2"/>
      </rPr>
      <t xml:space="preserve"> offset per year, over first 10 years</t>
    </r>
  </si>
  <si>
    <r>
      <t>Metric tons CO</t>
    </r>
    <r>
      <rPr>
        <b/>
        <vertAlign val="subscript"/>
        <sz val="10"/>
        <rFont val="Arial"/>
        <family val="2"/>
      </rPr>
      <t>2</t>
    </r>
    <r>
      <rPr>
        <b/>
        <sz val="10"/>
        <rFont val="Arial"/>
        <family val="2"/>
      </rPr>
      <t xml:space="preserve"> avoided in first 10 years total, per tree</t>
    </r>
  </si>
  <si>
    <t>Location</t>
  </si>
  <si>
    <t>Park</t>
  </si>
  <si>
    <t>Schoolyard</t>
  </si>
  <si>
    <t>Other area that receives frequent care</t>
  </si>
  <si>
    <t>Unknown (ie, tree give-aways)</t>
  </si>
  <si>
    <t>Estimated Tree Survival Rates</t>
  </si>
  <si>
    <r>
      <t>Estimated survival rate      (</t>
    </r>
    <r>
      <rPr>
        <b/>
        <i/>
        <sz val="10"/>
        <rFont val="Arial"/>
        <family val="2"/>
      </rPr>
      <t>see below</t>
    </r>
    <r>
      <rPr>
        <b/>
        <sz val="10"/>
        <rFont val="Arial"/>
        <family val="2"/>
      </rPr>
      <t>)</t>
    </r>
  </si>
  <si>
    <t># bottles reduced in one school year</t>
  </si>
  <si>
    <t>lbs PET plastic per bottle</t>
  </si>
  <si>
    <t>Yearly savings (assume $1/bottle)</t>
  </si>
  <si>
    <t>Please see "Impact Calculations" document for the equations and sources used to reach these numbers.</t>
  </si>
  <si>
    <t>Water Bottle Calculations</t>
  </si>
  <si>
    <t># bulbs replaced</t>
  </si>
  <si>
    <t>Wattage of original bulbs</t>
  </si>
  <si>
    <t>Wattage of new bulbs</t>
  </si>
  <si>
    <t>Wattage difference</t>
  </si>
  <si>
    <t>kWh avoided per day</t>
  </si>
  <si>
    <t>kWh avoided per year</t>
  </si>
  <si>
    <t>Carbon saved from electricity (lbs/kWh)</t>
  </si>
  <si>
    <t>Carbon saved from electricity (lbs/MWh)</t>
  </si>
  <si>
    <t>Total CO2 savings per year (lbs)</t>
  </si>
  <si>
    <t>CFL Bulb Calculations</t>
  </si>
  <si>
    <t>Total CO2 savings over bulbs' lifetimes (assume 10,000kWh = 2.38yr lifetime)</t>
  </si>
  <si>
    <t>Yearly cost savings</t>
  </si>
  <si>
    <t>Cost savings over bulbs' lifetimes</t>
  </si>
  <si>
    <t>Hours used per day (if unknown, assume 11.5)</t>
  </si>
  <si>
    <t>Number of bags distributed</t>
  </si>
  <si>
    <t>% of recipients who actually use the bags</t>
  </si>
  <si>
    <t>% of times when using recipients use the cloth bag in place of disposable bags</t>
  </si>
  <si>
    <t>Annual reduction in CO2 from bag manufacture, per person</t>
  </si>
  <si>
    <t>Total annual CO2 reduction</t>
  </si>
  <si>
    <t>Total yearly savings</t>
  </si>
  <si>
    <t>Yearly savings per person (5¢ rebate per bag usage)</t>
  </si>
  <si>
    <t>Avg. lbs CO2 from manufacture of paper and plastic bags used per year, per person</t>
  </si>
  <si>
    <t>Shopping Bag Calculations</t>
  </si>
  <si>
    <t># large vegetables / fruits produced annually (items that would be sold individually at a store)</t>
  </si>
  <si>
    <t>Cost for an average large item (if unknown, estimate $0.75)</t>
  </si>
  <si>
    <t># buckets of small vegetables / fruits produced annually (items that would NOT be sold individually at a store)</t>
  </si>
  <si>
    <t>Cost for an average bucket of small items (if unknown, estimate $10)</t>
  </si>
  <si>
    <t>Savings from large items</t>
  </si>
  <si>
    <t>Savings from small items</t>
  </si>
  <si>
    <t>Total Savings</t>
  </si>
  <si>
    <t>Organic Gardening Calculations</t>
  </si>
  <si>
    <t>Note: These are VERY rough estimates based on personal experience rather than verified data. Use with caution or replace with better data.</t>
  </si>
  <si>
    <t>Total savings</t>
  </si>
  <si>
    <t>Recycling Calculations</t>
  </si>
  <si>
    <t>Information retrieved from http://www.epa.gov/cleanenergy/energy-resources/refs.html#recycle.</t>
  </si>
  <si>
    <t># tons recycled per year</t>
  </si>
  <si>
    <t># lbs of CO2 avoided per ton recycled</t>
  </si>
  <si>
    <t># tons of CO2 avoided per ton recycled</t>
  </si>
  <si>
    <t>Total</t>
  </si>
  <si>
    <t>To calculate the environmental impacts needed to complete this table, please see the other worksheets on this spreadsheet. Note that not all projects will have a CO2 calculation and/or cost saving calculation available.</t>
  </si>
  <si>
    <t>Environmental Benefit (examples: 70 trees planted in park, 620 reusable shopping bags distributed with educational materials, reintroduction of animal habitats in school eco-lab, etc)</t>
  </si>
  <si>
    <t>Benefit Item (trees, shopping bags, wildlife, recycling, waste diverted, etc.)</t>
  </si>
  <si>
    <t>Cost of electricity per kWh (if unknown, assume $0.12)</t>
  </si>
  <si>
    <t>Alternative Transportation Calculations</t>
  </si>
  <si>
    <t>Number of pledges</t>
  </si>
  <si>
    <t>Estimated percent of people who will follow through</t>
  </si>
  <si>
    <t>Number of avoided car trips each year, per person</t>
  </si>
  <si>
    <t>Avg. lbs CO2 emitted per mile</t>
  </si>
  <si>
    <t>Annual reduction in CO2, per person (assume 5 mi trip distance)</t>
  </si>
  <si>
    <t>Current price of gas</t>
  </si>
  <si>
    <t>Yearly gas savings per person (average 21.4mpg)</t>
  </si>
  <si>
    <t>Showerhead Water Savings and Energy Calculations</t>
  </si>
  <si>
    <t>Water Savings</t>
  </si>
  <si>
    <t>Original showerhead flow (GPM)</t>
  </si>
  <si>
    <t>New showerhead flow (GPM)</t>
  </si>
  <si>
    <t>Average shower time per person (minutes)</t>
  </si>
  <si>
    <t>Average number of showers a week per person</t>
  </si>
  <si>
    <t>Annual water reduction per person (gallons)</t>
  </si>
  <si>
    <t>Number of people using shower</t>
  </si>
  <si>
    <t>Total annual  water reduction (gal)</t>
  </si>
  <si>
    <t>Carbon Dioxide and Money Savings</t>
  </si>
  <si>
    <t>Gas or electric water heater?</t>
  </si>
  <si>
    <t xml:space="preserve">Energy required       (Gas: 1440 therms/AF) (Electric: 42361 kWh/AF) </t>
  </si>
  <si>
    <t>Total annual water reduction (gal)</t>
  </si>
  <si>
    <t>Metric tons of CO2 per unit of energy                 (Gas: 0.005302 metric tons / therm)                 (Electric: 0.0006896 metric tons / kWh)</t>
  </si>
  <si>
    <t>Total Annual CO2 Savings (lbs)</t>
  </si>
  <si>
    <t>Cost of energy (if unknown, Gas: $1 / therm, Electric: $0.12 / kWh)</t>
  </si>
  <si>
    <t>Annual Cost Savings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</si>
</sst>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0_);_(* \(#,##0.0\);_(* &quot;-&quot;??_);_(@_)"/>
    <numFmt numFmtId="167" formatCode="_(* #,##0_);_(* \(#,##0\);_(* &quot;-&quot;??_);_(@_)"/>
    <numFmt numFmtId="168" formatCode="#,##0.0"/>
    <numFmt numFmtId="169" formatCode="_(&quot;$&quot;* #,##0_);_(&quot;$&quot;* \(#,##0\);_(&quot;$&quot;* &quot;-&quot;??_);_(@_)"/>
    <numFmt numFmtId="170" formatCode="0\ &quot;°F&quot;"/>
    <numFmt numFmtId="171" formatCode="0.00000"/>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000000"/>
    <numFmt numFmtId="179" formatCode="0.00000000"/>
    <numFmt numFmtId="180" formatCode="0.000000"/>
    <numFmt numFmtId="181" formatCode="#,##0.0_);\(#,##0.0\)"/>
    <numFmt numFmtId="182" formatCode="&quot;$&quot;#,##0.0_);[Red]\(&quot;$&quot;#,##0.0\)"/>
    <numFmt numFmtId="183" formatCode="[$-409]dddd\,\ mmmm\ dd\,\ yyyy"/>
    <numFmt numFmtId="184" formatCode="[$-409]h:mm:ss\ AM/PM"/>
  </numFmts>
  <fonts count="32">
    <font>
      <sz val="10"/>
      <name val="Arial"/>
      <family val="0"/>
    </font>
    <font>
      <b/>
      <sz val="10"/>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i/>
      <sz val="10"/>
      <name val="Arial"/>
      <family val="2"/>
    </font>
    <font>
      <sz val="11"/>
      <name val="Arial"/>
      <family val="2"/>
    </font>
    <font>
      <b/>
      <vertAlign val="subscript"/>
      <sz val="10"/>
      <name val="Arial"/>
      <family val="2"/>
    </font>
    <font>
      <sz val="12"/>
      <name val="Arial"/>
      <family val="2"/>
    </font>
    <font>
      <sz val="14"/>
      <name val="Arial"/>
      <family val="2"/>
    </font>
    <font>
      <b/>
      <sz val="12"/>
      <name val="Arial"/>
      <family val="2"/>
    </font>
    <font>
      <b/>
      <sz val="14"/>
      <name val="Arial"/>
      <family val="2"/>
    </font>
    <font>
      <b/>
      <sz val="16"/>
      <name val="Arial"/>
      <family val="2"/>
    </font>
    <font>
      <u val="single"/>
      <sz val="10"/>
      <color indexed="62"/>
      <name val="Arial"/>
      <family val="2"/>
    </font>
    <font>
      <u val="single"/>
      <sz val="10"/>
      <color theme="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2" fillId="0" borderId="0" xfId="53" applyAlignment="1" applyProtection="1">
      <alignment/>
      <protection/>
    </xf>
    <xf numFmtId="164" fontId="0"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164" fontId="0" fillId="0" borderId="0" xfId="0" applyNumberFormat="1" applyFont="1" applyAlignment="1">
      <alignment/>
    </xf>
    <xf numFmtId="0" fontId="0" fillId="0" borderId="0" xfId="0" applyAlignment="1">
      <alignment/>
    </xf>
    <xf numFmtId="0" fontId="0" fillId="0" borderId="0" xfId="0" applyNumberFormat="1" applyFont="1" applyAlignment="1">
      <alignment/>
    </xf>
    <xf numFmtId="0" fontId="0" fillId="0" borderId="0" xfId="0" applyNumberFormat="1" applyAlignment="1">
      <alignment/>
    </xf>
    <xf numFmtId="164" fontId="0" fillId="0" borderId="0" xfId="0" applyNumberFormat="1" applyAlignment="1">
      <alignment/>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xf>
    <xf numFmtId="0" fontId="21" fillId="0" borderId="0" xfId="0" applyFont="1" applyAlignment="1">
      <alignment/>
    </xf>
    <xf numFmtId="0" fontId="0" fillId="0" borderId="0" xfId="0" applyFont="1" applyAlignment="1">
      <alignment wrapText="1"/>
    </xf>
    <xf numFmtId="164" fontId="0" fillId="0" borderId="0" xfId="0" applyNumberFormat="1" applyFont="1" applyAlignment="1">
      <alignment horizontal="left" wrapText="1"/>
    </xf>
    <xf numFmtId="0" fontId="0" fillId="0" borderId="0" xfId="0" applyNumberFormat="1" applyFont="1" applyAlignment="1">
      <alignment horizontal="left" wrapText="1"/>
    </xf>
    <xf numFmtId="41" fontId="0" fillId="0" borderId="0" xfId="0" applyNumberFormat="1" applyFont="1" applyAlignment="1">
      <alignment horizontal="left" wrapText="1"/>
    </xf>
    <xf numFmtId="1" fontId="0" fillId="0" borderId="0" xfId="0" applyNumberFormat="1" applyFont="1" applyAlignment="1">
      <alignment horizontal="right" wrapText="1"/>
    </xf>
    <xf numFmtId="164" fontId="0" fillId="0" borderId="0" xfId="0" applyNumberFormat="1" applyFont="1" applyAlignment="1">
      <alignment horizontal="right" wrapText="1"/>
    </xf>
    <xf numFmtId="0" fontId="0" fillId="0" borderId="0" xfId="0" applyAlignment="1">
      <alignment wrapText="1"/>
    </xf>
    <xf numFmtId="164" fontId="0" fillId="0" borderId="0" xfId="0" applyNumberFormat="1" applyFont="1" applyAlignment="1">
      <alignment wrapText="1"/>
    </xf>
    <xf numFmtId="41" fontId="0" fillId="0" borderId="0" xfId="0" applyNumberFormat="1" applyFont="1" applyAlignment="1">
      <alignment horizontal="right" wrapText="1"/>
    </xf>
    <xf numFmtId="0" fontId="1" fillId="0" borderId="0" xfId="0" applyFont="1" applyAlignment="1">
      <alignment wrapText="1"/>
    </xf>
    <xf numFmtId="0" fontId="1" fillId="0" borderId="0" xfId="0" applyNumberFormat="1" applyFont="1" applyAlignment="1">
      <alignment wrapText="1"/>
    </xf>
    <xf numFmtId="41" fontId="1" fillId="0" borderId="0" xfId="0" applyNumberFormat="1" applyFont="1" applyAlignment="1">
      <alignment wrapText="1"/>
    </xf>
    <xf numFmtId="41" fontId="1" fillId="0" borderId="0" xfId="0" applyNumberFormat="1" applyFont="1" applyAlignment="1">
      <alignment horizontal="right" wrapText="1"/>
    </xf>
    <xf numFmtId="164" fontId="1" fillId="0" borderId="0" xfId="0" applyNumberFormat="1" applyFont="1" applyAlignment="1">
      <alignment horizontal="right" wrapText="1"/>
    </xf>
    <xf numFmtId="0" fontId="0" fillId="0" borderId="0" xfId="0" applyNumberFormat="1" applyFont="1" applyAlignment="1">
      <alignment wrapText="1"/>
    </xf>
    <xf numFmtId="0" fontId="0" fillId="0" borderId="0" xfId="0" applyNumberFormat="1" applyAlignment="1">
      <alignment wrapText="1"/>
    </xf>
    <xf numFmtId="43" fontId="0" fillId="0" borderId="0" xfId="0" applyNumberFormat="1" applyFont="1" applyAlignment="1">
      <alignment wrapText="1"/>
    </xf>
    <xf numFmtId="164" fontId="0" fillId="0" borderId="0" xfId="0" applyNumberFormat="1" applyAlignment="1">
      <alignment wrapText="1"/>
    </xf>
    <xf numFmtId="0" fontId="1" fillId="0" borderId="0" xfId="0" applyFont="1" applyAlignment="1">
      <alignment vertical="top" wrapText="1"/>
    </xf>
    <xf numFmtId="0" fontId="0" fillId="0" borderId="0" xfId="0" applyFont="1" applyAlignment="1">
      <alignment vertical="top" wrapText="1"/>
    </xf>
    <xf numFmtId="164" fontId="1" fillId="0" borderId="0" xfId="44" applyNumberFormat="1" applyFont="1" applyAlignment="1">
      <alignment horizontal="center" vertical="center" wrapText="1"/>
    </xf>
    <xf numFmtId="164" fontId="0" fillId="0" borderId="0" xfId="44" applyNumberFormat="1" applyFont="1" applyAlignment="1">
      <alignment horizontal="left" wrapText="1"/>
    </xf>
    <xf numFmtId="164" fontId="1" fillId="0" borderId="0" xfId="44" applyNumberFormat="1" applyFont="1" applyAlignment="1">
      <alignment wrapText="1"/>
    </xf>
    <xf numFmtId="164" fontId="0" fillId="0" borderId="0" xfId="44" applyNumberFormat="1" applyFont="1" applyAlignment="1">
      <alignment wrapText="1"/>
    </xf>
    <xf numFmtId="164" fontId="0" fillId="0" borderId="0" xfId="44" applyNumberFormat="1" applyFont="1" applyAlignment="1">
      <alignment/>
    </xf>
    <xf numFmtId="164" fontId="0" fillId="0" borderId="0" xfId="44" applyNumberFormat="1" applyFont="1" applyAlignment="1">
      <alignment/>
    </xf>
    <xf numFmtId="0" fontId="1" fillId="0" borderId="0" xfId="0" applyFont="1" applyAlignment="1">
      <alignment horizontal="center" wrapText="1"/>
    </xf>
    <xf numFmtId="0" fontId="28" fillId="0" borderId="0" xfId="0" applyFont="1" applyAlignment="1">
      <alignment horizontal="center" wrapText="1"/>
    </xf>
    <xf numFmtId="2" fontId="1" fillId="0" borderId="0" xfId="0" applyNumberFormat="1" applyFont="1" applyAlignment="1">
      <alignment horizontal="center" wrapText="1"/>
    </xf>
    <xf numFmtId="2" fontId="0" fillId="0" borderId="0" xfId="63" applyNumberFormat="1" applyFont="1" applyAlignment="1">
      <alignment wrapText="1"/>
    </xf>
    <xf numFmtId="0" fontId="1" fillId="0" borderId="0" xfId="0" applyFont="1" applyBorder="1" applyAlignment="1">
      <alignment horizontal="center" vertical="top" wrapText="1"/>
    </xf>
    <xf numFmtId="0" fontId="0" fillId="0" borderId="0" xfId="0" applyFont="1" applyBorder="1" applyAlignment="1">
      <alignment vertical="top" wrapText="1"/>
    </xf>
    <xf numFmtId="2" fontId="0" fillId="0" borderId="0" xfId="0" applyNumberFormat="1" applyFont="1" applyBorder="1" applyAlignment="1">
      <alignment vertical="top" wrapText="1"/>
    </xf>
    <xf numFmtId="0" fontId="2" fillId="0" borderId="0" xfId="53" applyFont="1" applyAlignment="1" applyProtection="1">
      <alignment horizontal="center" vertical="center" wrapText="1"/>
      <protection/>
    </xf>
    <xf numFmtId="0" fontId="27" fillId="0" borderId="0" xfId="0" applyFont="1" applyAlignment="1">
      <alignment horizontal="right" vertical="center"/>
    </xf>
    <xf numFmtId="0" fontId="25" fillId="0" borderId="0" xfId="0" applyFont="1" applyAlignment="1">
      <alignment/>
    </xf>
    <xf numFmtId="0" fontId="26" fillId="0" borderId="0" xfId="0" applyFont="1" applyAlignment="1">
      <alignment/>
    </xf>
    <xf numFmtId="0" fontId="25" fillId="0" borderId="0" xfId="0" applyFont="1" applyAlignment="1">
      <alignment horizontal="center"/>
    </xf>
    <xf numFmtId="0" fontId="0" fillId="0" borderId="0" xfId="0" applyFont="1" applyAlignment="1">
      <alignment horizontal="left" vertical="top" wrapText="1"/>
    </xf>
    <xf numFmtId="0" fontId="28" fillId="0" borderId="0" xfId="0" applyFont="1" applyAlignment="1">
      <alignment horizontal="center" vertical="center"/>
    </xf>
    <xf numFmtId="0" fontId="27" fillId="0" borderId="0" xfId="0" applyFont="1" applyBorder="1" applyAlignment="1">
      <alignment horizontal="center" wrapText="1"/>
    </xf>
    <xf numFmtId="0" fontId="28" fillId="0" borderId="0" xfId="0" applyFont="1" applyAlignment="1">
      <alignment horizontal="center" wrapText="1"/>
    </xf>
    <xf numFmtId="0" fontId="31" fillId="0" borderId="0" xfId="53" applyFont="1" applyAlignment="1" applyProtection="1">
      <alignment horizontal="center" wrapText="1"/>
      <protection/>
    </xf>
    <xf numFmtId="0" fontId="25" fillId="0" borderId="0" xfId="0" applyFont="1" applyAlignment="1">
      <alignment horizontal="center"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164" fontId="0" fillId="0" borderId="0" xfId="0" applyNumberFormat="1" applyAlignment="1">
      <alignment horizontal="right" vertical="center" wrapText="1"/>
    </xf>
    <xf numFmtId="0" fontId="29" fillId="0" borderId="0" xfId="0" applyFont="1" applyAlignment="1">
      <alignment horizontal="center" vertical="center" wrapText="1"/>
    </xf>
    <xf numFmtId="0" fontId="23" fillId="0" borderId="0" xfId="0" applyFont="1" applyAlignment="1">
      <alignment horizontal="center" vertical="center" wrapText="1"/>
    </xf>
    <xf numFmtId="164" fontId="1" fillId="0" borderId="0" xfId="0" applyNumberFormat="1" applyFont="1" applyAlignment="1">
      <alignment horizontal="right" vertical="center" wrapText="1"/>
    </xf>
    <xf numFmtId="0" fontId="25"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xf>
    <xf numFmtId="0" fontId="25" fillId="0" borderId="0" xfId="0" applyFont="1" applyAlignment="1">
      <alignment horizontal="right" vertical="center"/>
    </xf>
    <xf numFmtId="0" fontId="28" fillId="0" borderId="0" xfId="58" applyFont="1" applyAlignment="1">
      <alignment horizontal="center" vertical="center"/>
      <protection/>
    </xf>
    <xf numFmtId="0" fontId="0" fillId="0" borderId="0" xfId="58">
      <alignment/>
      <protection/>
    </xf>
    <xf numFmtId="0" fontId="25" fillId="0" borderId="0" xfId="58" applyFont="1" applyAlignment="1">
      <alignment horizontal="center" vertical="center"/>
      <protection/>
    </xf>
    <xf numFmtId="0" fontId="1" fillId="0" borderId="0" xfId="58" applyFont="1" applyAlignment="1">
      <alignment horizontal="center" vertical="center" wrapText="1"/>
      <protection/>
    </xf>
    <xf numFmtId="0" fontId="2" fillId="0" borderId="0" xfId="53" applyFont="1" applyAlignment="1" applyProtection="1">
      <alignment horizontal="center" vertical="center" wrapText="1"/>
      <protection/>
    </xf>
    <xf numFmtId="0" fontId="0" fillId="0" borderId="0" xfId="58" applyFont="1">
      <alignment/>
      <protection/>
    </xf>
    <xf numFmtId="0" fontId="27" fillId="0" borderId="0" xfId="58" applyFont="1" applyAlignment="1">
      <alignment horizontal="right" vertical="center"/>
      <protection/>
    </xf>
    <xf numFmtId="0" fontId="27" fillId="0" borderId="0" xfId="58" applyFont="1" applyAlignment="1">
      <alignment horizontal="right" vertical="center"/>
      <protection/>
    </xf>
    <xf numFmtId="0" fontId="28" fillId="0" borderId="0" xfId="58" applyFont="1" applyAlignment="1">
      <alignment vertical="center"/>
      <protection/>
    </xf>
    <xf numFmtId="0" fontId="27" fillId="0" borderId="0" xfId="58" applyFont="1" applyAlignment="1">
      <alignment horizontal="center" vertical="center"/>
      <protection/>
    </xf>
    <xf numFmtId="0" fontId="25" fillId="0" borderId="0" xfId="58" applyFont="1" applyAlignment="1">
      <alignment vertical="center"/>
      <protection/>
    </xf>
    <xf numFmtId="0" fontId="27" fillId="0" borderId="0" xfId="58" applyFont="1" applyBorder="1" applyAlignment="1">
      <alignment horizontal="right" vertical="center"/>
      <protection/>
    </xf>
    <xf numFmtId="0" fontId="27" fillId="0" borderId="0" xfId="58" applyFont="1" applyBorder="1" applyAlignment="1">
      <alignment horizontal="center" vertical="center"/>
      <protection/>
    </xf>
    <xf numFmtId="0" fontId="27" fillId="0" borderId="10" xfId="58" applyFont="1" applyBorder="1" applyAlignment="1">
      <alignment horizontal="right" vertical="center"/>
      <protection/>
    </xf>
    <xf numFmtId="0" fontId="27" fillId="0" borderId="10" xfId="58" applyFont="1" applyBorder="1" applyAlignment="1">
      <alignment horizontal="center" vertical="center"/>
      <protection/>
    </xf>
    <xf numFmtId="0" fontId="0" fillId="0" borderId="0" xfId="58" applyBorder="1">
      <alignment/>
      <protection/>
    </xf>
    <xf numFmtId="0" fontId="27" fillId="0" borderId="0" xfId="58" applyFont="1" applyAlignment="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reebenefits.com/calculato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oaspub.epa.gov/powpro/ept_pack.charts" TargetMode="External" /><Relationship Id="rId2" Type="http://schemas.openxmlformats.org/officeDocument/2006/relationships/hyperlink" Target="http://www.duke-energy.com/pdfs/Duke_CFLflyer_406_generic.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asbuddy.com/GB_Price_List.asp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7"/>
  <sheetViews>
    <sheetView tabSelected="1" workbookViewId="0" topLeftCell="A1">
      <selection activeCell="A4" sqref="A4"/>
    </sheetView>
  </sheetViews>
  <sheetFormatPr defaultColWidth="9.140625" defaultRowHeight="12.75"/>
  <cols>
    <col min="1" max="1" width="11.28125" style="7" customWidth="1"/>
    <col min="2" max="2" width="10.140625" style="41" bestFit="1" customWidth="1"/>
    <col min="3" max="3" width="44.421875" style="7" bestFit="1" customWidth="1"/>
    <col min="4" max="4" width="60.7109375" style="7" bestFit="1" customWidth="1"/>
    <col min="5" max="5" width="99.00390625" style="7" customWidth="1"/>
    <col min="6" max="6" width="27.57421875" style="9" customWidth="1"/>
    <col min="7" max="7" width="9.7109375" style="9" customWidth="1"/>
    <col min="8" max="8" width="15.28125" style="10" customWidth="1"/>
    <col min="9" max="9" width="14.8515625" style="7" bestFit="1" customWidth="1"/>
    <col min="10" max="10" width="11.57421875" style="7" bestFit="1" customWidth="1"/>
    <col min="11" max="11" width="13.421875" style="7" customWidth="1"/>
    <col min="12" max="12" width="56.8515625" style="7" customWidth="1"/>
    <col min="13" max="16384" width="9.140625" style="7" customWidth="1"/>
  </cols>
  <sheetData>
    <row r="1" spans="1:11" ht="18">
      <c r="A1" s="55" t="s">
        <v>12</v>
      </c>
      <c r="B1" s="55"/>
      <c r="C1" s="55"/>
      <c r="D1" s="55"/>
      <c r="E1" s="55"/>
      <c r="F1" s="55"/>
      <c r="G1" s="55"/>
      <c r="H1" s="55"/>
      <c r="I1" s="55"/>
      <c r="J1" s="55"/>
      <c r="K1" s="55"/>
    </row>
    <row r="2" spans="1:11" ht="15">
      <c r="A2" s="53" t="s">
        <v>79</v>
      </c>
      <c r="B2" s="53"/>
      <c r="C2" s="53"/>
      <c r="D2" s="53"/>
      <c r="E2" s="53"/>
      <c r="F2" s="53"/>
      <c r="G2" s="53"/>
      <c r="H2" s="53"/>
      <c r="I2" s="53"/>
      <c r="J2" s="53"/>
      <c r="K2" s="53"/>
    </row>
    <row r="3" spans="1:12" s="14" customFormat="1" ht="38.25" customHeight="1">
      <c r="A3" s="11" t="s">
        <v>4</v>
      </c>
      <c r="B3" s="36" t="s">
        <v>6</v>
      </c>
      <c r="C3" s="11" t="s">
        <v>0</v>
      </c>
      <c r="D3" s="11" t="s">
        <v>1</v>
      </c>
      <c r="E3" s="11" t="s">
        <v>80</v>
      </c>
      <c r="F3" s="12" t="s">
        <v>81</v>
      </c>
      <c r="G3" s="12" t="s">
        <v>7</v>
      </c>
      <c r="H3" s="12" t="s">
        <v>8</v>
      </c>
      <c r="I3" s="13" t="s">
        <v>9</v>
      </c>
      <c r="J3" s="11" t="s">
        <v>10</v>
      </c>
      <c r="K3" s="11" t="s">
        <v>11</v>
      </c>
      <c r="L3" s="54" t="s">
        <v>13</v>
      </c>
    </row>
    <row r="4" spans="1:17" ht="12.75">
      <c r="A4" s="16"/>
      <c r="B4" s="37"/>
      <c r="C4" s="16"/>
      <c r="D4" s="16"/>
      <c r="E4" s="17"/>
      <c r="F4" s="18"/>
      <c r="G4" s="19"/>
      <c r="H4" s="20"/>
      <c r="I4" s="21"/>
      <c r="J4" s="22"/>
      <c r="K4" s="22"/>
      <c r="L4" s="54"/>
      <c r="M4" s="5"/>
      <c r="Q4" s="3"/>
    </row>
    <row r="5" spans="1:17" ht="12.75">
      <c r="A5" s="16"/>
      <c r="B5" s="37"/>
      <c r="C5" s="16"/>
      <c r="D5" s="23"/>
      <c r="E5" s="17"/>
      <c r="F5" s="18"/>
      <c r="G5" s="24"/>
      <c r="H5" s="20"/>
      <c r="I5" s="21"/>
      <c r="J5" s="22"/>
      <c r="K5" s="22"/>
      <c r="L5" s="54"/>
      <c r="M5" s="5"/>
      <c r="Q5" s="3"/>
    </row>
    <row r="6" spans="1:17" ht="12.75">
      <c r="A6" s="16"/>
      <c r="B6" s="37"/>
      <c r="C6" s="16"/>
      <c r="D6" s="16"/>
      <c r="E6" s="17"/>
      <c r="F6" s="18"/>
      <c r="G6" s="24"/>
      <c r="H6" s="20"/>
      <c r="I6" s="21"/>
      <c r="J6" s="22"/>
      <c r="K6" s="22"/>
      <c r="L6" s="54"/>
      <c r="M6" s="5"/>
      <c r="Q6" s="3"/>
    </row>
    <row r="7" spans="1:17" ht="12.75">
      <c r="A7" s="16"/>
      <c r="B7" s="37"/>
      <c r="C7" s="16"/>
      <c r="D7" s="16"/>
      <c r="E7" s="17"/>
      <c r="F7" s="18"/>
      <c r="G7" s="24"/>
      <c r="H7" s="20"/>
      <c r="I7" s="21"/>
      <c r="J7" s="22"/>
      <c r="K7" s="22"/>
      <c r="L7" s="35"/>
      <c r="M7" s="5"/>
      <c r="Q7" s="3"/>
    </row>
    <row r="8" spans="1:17" ht="12.75">
      <c r="A8" s="16"/>
      <c r="B8" s="37"/>
      <c r="C8" s="16"/>
      <c r="D8" s="23"/>
      <c r="E8" s="17"/>
      <c r="F8" s="18"/>
      <c r="G8" s="24"/>
      <c r="H8" s="20"/>
      <c r="I8" s="21"/>
      <c r="J8" s="22"/>
      <c r="K8" s="22"/>
      <c r="L8" s="34"/>
      <c r="M8" s="5"/>
      <c r="Q8" s="3"/>
    </row>
    <row r="9" spans="1:17" ht="12.75">
      <c r="A9" s="16"/>
      <c r="B9" s="37"/>
      <c r="C9" s="16"/>
      <c r="D9" s="16"/>
      <c r="E9" s="17"/>
      <c r="F9" s="18"/>
      <c r="G9" s="24"/>
      <c r="H9" s="20"/>
      <c r="I9" s="21"/>
      <c r="J9" s="16"/>
      <c r="K9" s="22"/>
      <c r="L9" s="34"/>
      <c r="M9" s="5"/>
      <c r="Q9" s="3"/>
    </row>
    <row r="10" spans="1:17" ht="12.75">
      <c r="A10" s="16"/>
      <c r="B10" s="37"/>
      <c r="C10" s="16"/>
      <c r="D10" s="16"/>
      <c r="E10" s="17"/>
      <c r="F10" s="18"/>
      <c r="G10" s="24"/>
      <c r="H10" s="20"/>
      <c r="I10" s="21"/>
      <c r="J10" s="16"/>
      <c r="K10" s="16"/>
      <c r="L10" s="34"/>
      <c r="M10" s="5"/>
      <c r="Q10" s="3"/>
    </row>
    <row r="11" spans="1:13" ht="12.75">
      <c r="A11" s="16"/>
      <c r="B11" s="37"/>
      <c r="C11" s="16"/>
      <c r="D11" s="16"/>
      <c r="E11" s="17"/>
      <c r="F11" s="18"/>
      <c r="G11" s="24"/>
      <c r="H11" s="20"/>
      <c r="I11" s="21"/>
      <c r="J11" s="16"/>
      <c r="K11" s="16"/>
      <c r="L11" s="5"/>
      <c r="M11" s="5"/>
    </row>
    <row r="12" spans="1:13" ht="12.75">
      <c r="A12" s="16"/>
      <c r="B12" s="37"/>
      <c r="C12" s="16"/>
      <c r="D12" s="16"/>
      <c r="E12" s="17"/>
      <c r="F12" s="18"/>
      <c r="G12" s="24"/>
      <c r="H12" s="20"/>
      <c r="I12" s="21"/>
      <c r="J12" s="16"/>
      <c r="K12" s="22"/>
      <c r="L12" s="5"/>
      <c r="M12" s="5"/>
    </row>
    <row r="13" spans="1:13" ht="12.75">
      <c r="A13" s="16"/>
      <c r="B13" s="37"/>
      <c r="C13" s="16"/>
      <c r="D13" s="16"/>
      <c r="E13" s="17"/>
      <c r="F13" s="18"/>
      <c r="G13" s="24"/>
      <c r="H13" s="20"/>
      <c r="I13" s="21"/>
      <c r="J13" s="16"/>
      <c r="K13" s="22"/>
      <c r="L13" s="5"/>
      <c r="M13" s="5"/>
    </row>
    <row r="14" spans="1:13" ht="12.75">
      <c r="A14" s="16"/>
      <c r="B14" s="37"/>
      <c r="C14" s="16"/>
      <c r="D14" s="23"/>
      <c r="E14" s="17"/>
      <c r="F14" s="18"/>
      <c r="G14" s="24"/>
      <c r="H14" s="20"/>
      <c r="I14" s="21"/>
      <c r="J14" s="16"/>
      <c r="K14" s="16"/>
      <c r="L14" s="5"/>
      <c r="M14" s="5"/>
    </row>
    <row r="15" spans="1:13" ht="12.75">
      <c r="A15" s="16"/>
      <c r="B15" s="37"/>
      <c r="C15" s="16"/>
      <c r="D15" s="23"/>
      <c r="E15" s="17"/>
      <c r="F15" s="18"/>
      <c r="G15" s="24"/>
      <c r="H15" s="20"/>
      <c r="I15" s="21"/>
      <c r="J15" s="16"/>
      <c r="K15" s="16"/>
      <c r="L15" s="5"/>
      <c r="M15" s="5"/>
    </row>
    <row r="16" spans="1:13" ht="12.75">
      <c r="A16" s="16"/>
      <c r="B16" s="37"/>
      <c r="C16" s="23"/>
      <c r="D16" s="23"/>
      <c r="E16" s="17"/>
      <c r="F16" s="18"/>
      <c r="G16" s="24"/>
      <c r="H16" s="20"/>
      <c r="I16" s="21"/>
      <c r="J16" s="16"/>
      <c r="K16" s="16"/>
      <c r="L16" s="5"/>
      <c r="M16" s="6"/>
    </row>
    <row r="17" spans="1:13" ht="12.75">
      <c r="A17" s="16"/>
      <c r="B17" s="37"/>
      <c r="C17" s="23"/>
      <c r="D17" s="23"/>
      <c r="E17" s="17"/>
      <c r="F17" s="18"/>
      <c r="G17" s="24"/>
      <c r="H17" s="20"/>
      <c r="I17" s="21"/>
      <c r="J17" s="16"/>
      <c r="K17" s="16"/>
      <c r="L17" s="5"/>
      <c r="M17" s="6"/>
    </row>
    <row r="18" spans="1:13" ht="12.75">
      <c r="A18" s="16"/>
      <c r="B18" s="37"/>
      <c r="C18" s="23"/>
      <c r="D18" s="23"/>
      <c r="E18" s="17"/>
      <c r="F18" s="18"/>
      <c r="G18" s="24"/>
      <c r="H18" s="20"/>
      <c r="I18" s="21"/>
      <c r="J18" s="16"/>
      <c r="K18" s="22"/>
      <c r="L18" s="5"/>
      <c r="M18" s="6"/>
    </row>
    <row r="19" spans="1:13" ht="12.75">
      <c r="A19" s="16"/>
      <c r="B19" s="37"/>
      <c r="C19" s="23"/>
      <c r="D19" s="23"/>
      <c r="E19" s="17"/>
      <c r="F19" s="18"/>
      <c r="G19" s="24"/>
      <c r="H19" s="20"/>
      <c r="I19" s="21"/>
      <c r="J19" s="16"/>
      <c r="K19" s="16"/>
      <c r="L19" s="5"/>
      <c r="M19" s="6"/>
    </row>
    <row r="20" spans="1:13" ht="12.75">
      <c r="A20" s="16"/>
      <c r="B20" s="37"/>
      <c r="C20" s="23"/>
      <c r="D20" s="23"/>
      <c r="E20" s="17"/>
      <c r="F20" s="18"/>
      <c r="G20" s="24"/>
      <c r="H20" s="24"/>
      <c r="I20" s="21"/>
      <c r="J20" s="16"/>
      <c r="K20" s="16"/>
      <c r="L20" s="5"/>
      <c r="M20" s="6"/>
    </row>
    <row r="21" spans="1:13" ht="12.75">
      <c r="A21" s="16"/>
      <c r="B21" s="37"/>
      <c r="C21" s="23"/>
      <c r="D21" s="16"/>
      <c r="E21" s="17"/>
      <c r="F21" s="18"/>
      <c r="G21" s="24"/>
      <c r="H21" s="24"/>
      <c r="I21" s="21"/>
      <c r="J21" s="16"/>
      <c r="K21" s="16"/>
      <c r="L21" s="5"/>
      <c r="M21" s="6"/>
    </row>
    <row r="22" spans="1:13" ht="12.75">
      <c r="A22" s="16"/>
      <c r="B22" s="37"/>
      <c r="C22" s="16"/>
      <c r="D22" s="23"/>
      <c r="E22" s="17"/>
      <c r="F22" s="18"/>
      <c r="G22" s="24"/>
      <c r="H22" s="24"/>
      <c r="I22" s="21"/>
      <c r="J22" s="16"/>
      <c r="K22" s="16"/>
      <c r="L22" s="5"/>
      <c r="M22" s="6"/>
    </row>
    <row r="23" spans="1:13" ht="12.75">
      <c r="A23" s="16"/>
      <c r="B23" s="37"/>
      <c r="C23" s="16"/>
      <c r="D23" s="23"/>
      <c r="E23" s="17"/>
      <c r="F23" s="18"/>
      <c r="G23" s="24"/>
      <c r="H23" s="24"/>
      <c r="I23" s="21"/>
      <c r="J23" s="16"/>
      <c r="K23" s="16"/>
      <c r="L23" s="5"/>
      <c r="M23" s="6"/>
    </row>
    <row r="24" spans="1:13" s="5" customFormat="1" ht="12.75">
      <c r="A24" s="16"/>
      <c r="B24" s="37"/>
      <c r="C24" s="16"/>
      <c r="D24" s="23"/>
      <c r="E24" s="17"/>
      <c r="F24" s="18"/>
      <c r="G24" s="24"/>
      <c r="H24" s="24"/>
      <c r="I24" s="21"/>
      <c r="J24" s="16"/>
      <c r="K24" s="16"/>
      <c r="M24" s="6"/>
    </row>
    <row r="25" spans="1:11" s="4" customFormat="1" ht="12.75">
      <c r="A25" s="25"/>
      <c r="B25" s="38">
        <f>SUM(B4:B24)</f>
        <v>0</v>
      </c>
      <c r="C25" s="25"/>
      <c r="D25" s="25"/>
      <c r="E25" s="25"/>
      <c r="F25" s="26"/>
      <c r="G25" s="27" t="s">
        <v>5</v>
      </c>
      <c r="H25" s="28">
        <f>SUM(H4:H24)</f>
        <v>0</v>
      </c>
      <c r="I25" s="29">
        <f>SUM(I4:I24)</f>
        <v>0</v>
      </c>
      <c r="J25" s="25">
        <f>SUM(J4:J24)</f>
        <v>0</v>
      </c>
      <c r="K25" s="25">
        <f>SUM(K4:K24)</f>
        <v>0</v>
      </c>
    </row>
    <row r="26" spans="1:11" ht="12.75">
      <c r="A26" s="16"/>
      <c r="B26" s="39"/>
      <c r="C26" s="16"/>
      <c r="D26" s="16"/>
      <c r="E26" s="16"/>
      <c r="F26" s="30"/>
      <c r="G26" s="31"/>
      <c r="H26" s="32"/>
      <c r="I26" s="16"/>
      <c r="J26" s="16"/>
      <c r="K26" s="16"/>
    </row>
    <row r="27" spans="1:11" ht="12.75">
      <c r="A27" s="4"/>
      <c r="B27" s="40"/>
      <c r="C27" s="5"/>
      <c r="D27" s="5"/>
      <c r="E27" s="5"/>
      <c r="F27" s="8"/>
      <c r="G27" s="8"/>
      <c r="H27" s="6"/>
      <c r="I27" s="5"/>
      <c r="J27" s="5"/>
      <c r="K27" s="5"/>
    </row>
    <row r="28" spans="1:11" ht="12.75">
      <c r="A28" s="5"/>
      <c r="B28" s="40"/>
      <c r="C28" s="5"/>
      <c r="D28" s="5"/>
      <c r="E28" s="5"/>
      <c r="F28" s="8"/>
      <c r="G28" s="8"/>
      <c r="H28" s="6"/>
      <c r="I28" s="5"/>
      <c r="J28" s="5"/>
      <c r="K28" s="5"/>
    </row>
    <row r="29" spans="1:11" ht="12.75">
      <c r="A29" s="15"/>
      <c r="B29" s="40"/>
      <c r="C29" s="5"/>
      <c r="D29" s="5"/>
      <c r="E29" s="6"/>
      <c r="F29" s="8"/>
      <c r="G29" s="8"/>
      <c r="H29" s="6"/>
      <c r="I29" s="5"/>
      <c r="J29" s="6"/>
      <c r="K29" s="2"/>
    </row>
    <row r="30" spans="1:11" ht="12.75">
      <c r="A30" s="5"/>
      <c r="B30" s="40"/>
      <c r="C30" s="5"/>
      <c r="D30" s="5"/>
      <c r="E30" s="5"/>
      <c r="F30" s="8"/>
      <c r="G30" s="8"/>
      <c r="H30" s="6"/>
      <c r="I30" s="5"/>
      <c r="J30" s="5"/>
      <c r="K30" s="5"/>
    </row>
    <row r="31" spans="2:11" ht="12.75">
      <c r="B31" s="40"/>
      <c r="C31" s="5"/>
      <c r="D31" s="5"/>
      <c r="E31" s="6"/>
      <c r="F31" s="8"/>
      <c r="G31" s="8"/>
      <c r="H31" s="6"/>
      <c r="I31" s="5"/>
      <c r="J31" s="6"/>
      <c r="K31" s="5"/>
    </row>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sheetData>
  <sheetProtection/>
  <mergeCells count="3">
    <mergeCell ref="A2:K2"/>
    <mergeCell ref="L3:L6"/>
    <mergeCell ref="A1:K1"/>
  </mergeCells>
  <printOptions/>
  <pageMargins left="0.5" right="0.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selection activeCell="A2" sqref="A2:E2"/>
    </sheetView>
  </sheetViews>
  <sheetFormatPr defaultColWidth="9.140625" defaultRowHeight="12.75"/>
  <cols>
    <col min="1" max="1" width="27.28125" style="25" customWidth="1"/>
    <col min="2" max="2" width="9.140625" style="22" customWidth="1"/>
    <col min="3" max="3" width="27.28125" style="22" customWidth="1"/>
    <col min="4" max="4" width="27.57421875" style="22" customWidth="1"/>
    <col min="5" max="5" width="27.421875" style="22" customWidth="1"/>
    <col min="6" max="6" width="27.28125" style="22" customWidth="1"/>
    <col min="7" max="16384" width="9.140625" style="22" customWidth="1"/>
  </cols>
  <sheetData>
    <row r="1" spans="1:5" ht="18">
      <c r="A1" s="57" t="s">
        <v>17</v>
      </c>
      <c r="B1" s="57"/>
      <c r="C1" s="57"/>
      <c r="D1" s="57"/>
      <c r="E1" s="57"/>
    </row>
    <row r="2" spans="1:5" s="11" customFormat="1" ht="15">
      <c r="A2" s="59" t="s">
        <v>38</v>
      </c>
      <c r="B2" s="59"/>
      <c r="C2" s="59"/>
      <c r="D2" s="59"/>
      <c r="E2" s="59"/>
    </row>
    <row r="3" spans="1:5" ht="39.75">
      <c r="A3" s="11" t="s">
        <v>15</v>
      </c>
      <c r="B3" s="11" t="s">
        <v>14</v>
      </c>
      <c r="C3" s="11" t="s">
        <v>27</v>
      </c>
      <c r="D3" s="11" t="s">
        <v>16</v>
      </c>
      <c r="E3" s="11" t="s">
        <v>26</v>
      </c>
    </row>
    <row r="4" spans="2:6" ht="12.75">
      <c r="B4" s="22">
        <v>0</v>
      </c>
      <c r="C4" s="22">
        <v>0.0386</v>
      </c>
      <c r="D4" s="22">
        <v>8.51</v>
      </c>
      <c r="E4" s="22">
        <f>PRODUCT(B4,D4)</f>
        <v>0</v>
      </c>
      <c r="F4" s="16"/>
    </row>
    <row r="5" spans="2:5" ht="12.75">
      <c r="B5" s="22">
        <v>0</v>
      </c>
      <c r="C5" s="22">
        <v>0.0386</v>
      </c>
      <c r="D5" s="22">
        <v>8.51</v>
      </c>
      <c r="E5" s="22">
        <f>PRODUCT(B5,D5)</f>
        <v>0</v>
      </c>
    </row>
    <row r="6" spans="2:5" ht="12.75">
      <c r="B6" s="22">
        <v>0</v>
      </c>
      <c r="C6" s="22">
        <v>0.0386</v>
      </c>
      <c r="D6" s="22">
        <v>8.51</v>
      </c>
      <c r="E6" s="22">
        <f aca="true" t="shared" si="0" ref="E6:E18">PRODUCT(B6,D6)</f>
        <v>0</v>
      </c>
    </row>
    <row r="7" spans="2:5" ht="12.75">
      <c r="B7" s="22">
        <v>0</v>
      </c>
      <c r="C7" s="22">
        <v>0.0386</v>
      </c>
      <c r="D7" s="22">
        <v>8.51</v>
      </c>
      <c r="E7" s="22">
        <f t="shared" si="0"/>
        <v>0</v>
      </c>
    </row>
    <row r="8" spans="2:5" ht="12.75">
      <c r="B8" s="22">
        <v>0</v>
      </c>
      <c r="C8" s="22">
        <v>0.0386</v>
      </c>
      <c r="D8" s="22">
        <v>8.51</v>
      </c>
      <c r="E8" s="22">
        <f t="shared" si="0"/>
        <v>0</v>
      </c>
    </row>
    <row r="9" spans="2:5" ht="12.75">
      <c r="B9" s="22">
        <v>0</v>
      </c>
      <c r="C9" s="22">
        <v>0.0386</v>
      </c>
      <c r="D9" s="22">
        <v>8.51</v>
      </c>
      <c r="E9" s="22">
        <f t="shared" si="0"/>
        <v>0</v>
      </c>
    </row>
    <row r="10" spans="2:5" ht="12.75">
      <c r="B10" s="22">
        <v>0</v>
      </c>
      <c r="C10" s="22">
        <v>0.0386</v>
      </c>
      <c r="D10" s="22">
        <v>8.51</v>
      </c>
      <c r="E10" s="22">
        <f t="shared" si="0"/>
        <v>0</v>
      </c>
    </row>
    <row r="11" spans="2:5" ht="12.75">
      <c r="B11" s="22">
        <v>0</v>
      </c>
      <c r="C11" s="22">
        <v>0.0386</v>
      </c>
      <c r="D11" s="22">
        <v>8.51</v>
      </c>
      <c r="E11" s="22">
        <f t="shared" si="0"/>
        <v>0</v>
      </c>
    </row>
    <row r="12" spans="2:5" ht="12.75">
      <c r="B12" s="22">
        <v>0</v>
      </c>
      <c r="C12" s="22">
        <v>0.0386</v>
      </c>
      <c r="D12" s="22">
        <v>8.51</v>
      </c>
      <c r="E12" s="22">
        <f t="shared" si="0"/>
        <v>0</v>
      </c>
    </row>
    <row r="13" spans="2:5" ht="12.75">
      <c r="B13" s="22">
        <v>0</v>
      </c>
      <c r="C13" s="22">
        <v>0.0386</v>
      </c>
      <c r="D13" s="22">
        <v>8.51</v>
      </c>
      <c r="E13" s="22">
        <f t="shared" si="0"/>
        <v>0</v>
      </c>
    </row>
    <row r="14" spans="2:5" ht="12.75">
      <c r="B14" s="22">
        <v>0</v>
      </c>
      <c r="C14" s="22">
        <v>0.0386</v>
      </c>
      <c r="D14" s="22">
        <v>8.51</v>
      </c>
      <c r="E14" s="22">
        <f t="shared" si="0"/>
        <v>0</v>
      </c>
    </row>
    <row r="15" spans="2:5" ht="12.75">
      <c r="B15" s="22">
        <v>0</v>
      </c>
      <c r="C15" s="22">
        <v>0.0386</v>
      </c>
      <c r="D15" s="22">
        <v>8.51</v>
      </c>
      <c r="E15" s="22">
        <f t="shared" si="0"/>
        <v>0</v>
      </c>
    </row>
    <row r="16" spans="2:5" ht="12.75">
      <c r="B16" s="22">
        <v>0</v>
      </c>
      <c r="C16" s="22">
        <v>0.0386</v>
      </c>
      <c r="D16" s="22">
        <v>8.51</v>
      </c>
      <c r="E16" s="22">
        <f>PRODUCT(B16,D16)</f>
        <v>0</v>
      </c>
    </row>
    <row r="17" spans="2:5" ht="12.75">
      <c r="B17" s="22">
        <v>0</v>
      </c>
      <c r="C17" s="22">
        <v>0.0386</v>
      </c>
      <c r="D17" s="22">
        <v>8.51</v>
      </c>
      <c r="E17" s="22">
        <f t="shared" si="0"/>
        <v>0</v>
      </c>
    </row>
    <row r="18" spans="2:5" ht="12.75">
      <c r="B18" s="22">
        <v>0</v>
      </c>
      <c r="C18" s="22">
        <v>0.0386</v>
      </c>
      <c r="D18" s="22">
        <v>8.51</v>
      </c>
      <c r="E18" s="22">
        <f t="shared" si="0"/>
        <v>0</v>
      </c>
    </row>
    <row r="19" spans="1:5" ht="12.75">
      <c r="A19" s="60" t="s">
        <v>20</v>
      </c>
      <c r="B19" s="60"/>
      <c r="C19" s="60"/>
      <c r="D19" s="60"/>
      <c r="E19" s="61">
        <f>SUM(E4:E18)</f>
        <v>0</v>
      </c>
    </row>
    <row r="20" spans="1:5" ht="12.75">
      <c r="A20" s="60"/>
      <c r="B20" s="60"/>
      <c r="C20" s="60"/>
      <c r="D20" s="60"/>
      <c r="E20" s="61"/>
    </row>
    <row r="21" ht="18" customHeight="1">
      <c r="F21" s="43"/>
    </row>
    <row r="22" spans="1:6" ht="18">
      <c r="A22" s="57" t="s">
        <v>18</v>
      </c>
      <c r="B22" s="57"/>
      <c r="C22" s="57"/>
      <c r="D22" s="57"/>
      <c r="E22" s="57"/>
      <c r="F22" s="57"/>
    </row>
    <row r="23" spans="1:6" s="42" customFormat="1" ht="12.75">
      <c r="A23" s="58" t="s">
        <v>19</v>
      </c>
      <c r="B23" s="58"/>
      <c r="C23" s="58"/>
      <c r="D23" s="58"/>
      <c r="E23" s="58"/>
      <c r="F23" s="58"/>
    </row>
    <row r="24" spans="1:6" ht="25.5">
      <c r="A24" s="42" t="s">
        <v>15</v>
      </c>
      <c r="B24" s="42" t="s">
        <v>14</v>
      </c>
      <c r="C24" s="44" t="s">
        <v>34</v>
      </c>
      <c r="D24" s="42" t="s">
        <v>24</v>
      </c>
      <c r="E24" s="42" t="s">
        <v>23</v>
      </c>
      <c r="F24" s="42" t="s">
        <v>22</v>
      </c>
    </row>
    <row r="25" spans="3:6" ht="12.75">
      <c r="C25" s="45"/>
      <c r="F25" s="33">
        <f>PRODUCT(B25,C25,E25)</f>
        <v>0</v>
      </c>
    </row>
    <row r="26" spans="3:6" ht="12.75">
      <c r="C26" s="45"/>
      <c r="F26" s="33">
        <f>PRODUCT(B26,C26,E26)</f>
        <v>0</v>
      </c>
    </row>
    <row r="27" spans="3:6" ht="12.75">
      <c r="C27" s="45"/>
      <c r="F27" s="33">
        <f aca="true" t="shared" si="1" ref="F27:F39">PRODUCT(B27,C27,E27)</f>
        <v>0</v>
      </c>
    </row>
    <row r="28" spans="3:6" ht="12.75">
      <c r="C28" s="45"/>
      <c r="F28" s="33">
        <f t="shared" si="1"/>
        <v>0</v>
      </c>
    </row>
    <row r="29" spans="3:6" ht="12.75">
      <c r="C29" s="45"/>
      <c r="F29" s="33">
        <f t="shared" si="1"/>
        <v>0</v>
      </c>
    </row>
    <row r="30" spans="3:6" ht="12.75">
      <c r="C30" s="45"/>
      <c r="F30" s="33">
        <f t="shared" si="1"/>
        <v>0</v>
      </c>
    </row>
    <row r="31" spans="3:6" ht="12.75">
      <c r="C31" s="45"/>
      <c r="F31" s="33">
        <f t="shared" si="1"/>
        <v>0</v>
      </c>
    </row>
    <row r="32" spans="3:6" ht="12.75">
      <c r="C32" s="45"/>
      <c r="F32" s="33">
        <f t="shared" si="1"/>
        <v>0</v>
      </c>
    </row>
    <row r="33" spans="3:6" ht="12.75">
      <c r="C33" s="45"/>
      <c r="F33" s="33">
        <f t="shared" si="1"/>
        <v>0</v>
      </c>
    </row>
    <row r="34" spans="3:6" ht="12.75">
      <c r="C34" s="45"/>
      <c r="F34" s="33">
        <f t="shared" si="1"/>
        <v>0</v>
      </c>
    </row>
    <row r="35" spans="3:6" ht="12.75">
      <c r="C35" s="45"/>
      <c r="F35" s="33">
        <f t="shared" si="1"/>
        <v>0</v>
      </c>
    </row>
    <row r="36" spans="3:6" ht="12.75">
      <c r="C36" s="45"/>
      <c r="F36" s="33">
        <f t="shared" si="1"/>
        <v>0</v>
      </c>
    </row>
    <row r="37" spans="3:6" ht="12.75">
      <c r="C37" s="45"/>
      <c r="F37" s="33">
        <f t="shared" si="1"/>
        <v>0</v>
      </c>
    </row>
    <row r="38" spans="3:6" ht="12.75">
      <c r="C38" s="45"/>
      <c r="F38" s="33">
        <f t="shared" si="1"/>
        <v>0</v>
      </c>
    </row>
    <row r="39" spans="3:6" ht="12.75">
      <c r="C39" s="45"/>
      <c r="F39" s="33">
        <f t="shared" si="1"/>
        <v>0</v>
      </c>
    </row>
    <row r="40" spans="1:6" ht="12.75">
      <c r="A40" s="60" t="s">
        <v>25</v>
      </c>
      <c r="B40" s="60"/>
      <c r="C40" s="60"/>
      <c r="D40" s="60"/>
      <c r="E40" s="60"/>
      <c r="F40" s="62">
        <f>SUM(F25:F39)</f>
        <v>0</v>
      </c>
    </row>
    <row r="41" spans="1:6" ht="12.75">
      <c r="A41" s="60"/>
      <c r="B41" s="60"/>
      <c r="C41" s="60"/>
      <c r="D41" s="60"/>
      <c r="E41" s="60"/>
      <c r="F41" s="62"/>
    </row>
    <row r="43" spans="3:4" ht="15.75">
      <c r="C43" s="56" t="s">
        <v>33</v>
      </c>
      <c r="D43" s="56"/>
    </row>
    <row r="44" spans="3:4" ht="12.75">
      <c r="C44" s="46" t="s">
        <v>28</v>
      </c>
      <c r="D44" s="46" t="s">
        <v>21</v>
      </c>
    </row>
    <row r="45" spans="3:4" ht="12.75">
      <c r="C45" s="47" t="s">
        <v>29</v>
      </c>
      <c r="D45" s="48">
        <v>0.85</v>
      </c>
    </row>
    <row r="46" spans="3:4" ht="12.75">
      <c r="C46" s="47" t="s">
        <v>30</v>
      </c>
      <c r="D46" s="48">
        <v>0.85</v>
      </c>
    </row>
    <row r="47" spans="3:4" ht="25.5">
      <c r="C47" s="47" t="s">
        <v>31</v>
      </c>
      <c r="D47" s="48">
        <v>0.85</v>
      </c>
    </row>
    <row r="48" spans="3:4" ht="12.75">
      <c r="C48" s="47" t="s">
        <v>32</v>
      </c>
      <c r="D48" s="48">
        <v>0.5</v>
      </c>
    </row>
  </sheetData>
  <sheetProtection/>
  <mergeCells count="9">
    <mergeCell ref="C43:D43"/>
    <mergeCell ref="A1:E1"/>
    <mergeCell ref="A23:F23"/>
    <mergeCell ref="A2:E2"/>
    <mergeCell ref="A19:D20"/>
    <mergeCell ref="E19:E20"/>
    <mergeCell ref="A22:F22"/>
    <mergeCell ref="A40:E41"/>
    <mergeCell ref="F40:F41"/>
  </mergeCells>
  <hyperlinks>
    <hyperlink ref="A23:E23" r:id="rId1" display="Please visit http://www.treebenefits.com/calculator/ to calculate your cost savings per tree, then enter that information into the table below."/>
  </hyperlinks>
  <printOptions/>
  <pageMargins left="0.7" right="0.7" top="0.75" bottom="0.75" header="0.3" footer="0.3"/>
  <pageSetup horizontalDpi="600" verticalDpi="600" orientation="portrait" scale="63" r:id="rId2"/>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E1"/>
    </sheetView>
  </sheetViews>
  <sheetFormatPr defaultColWidth="9.140625" defaultRowHeight="12.75"/>
  <cols>
    <col min="1" max="1" width="47.00390625" style="0" customWidth="1"/>
    <col min="2" max="2" width="19.7109375" style="0" customWidth="1"/>
    <col min="3" max="3" width="15.28125" style="0" customWidth="1"/>
    <col min="4" max="4" width="14.140625" style="0" customWidth="1"/>
    <col min="5" max="5" width="14.28125" style="0" customWidth="1"/>
  </cols>
  <sheetData>
    <row r="1" spans="1:5" ht="20.25">
      <c r="A1" s="63" t="s">
        <v>73</v>
      </c>
      <c r="B1" s="63"/>
      <c r="C1" s="63"/>
      <c r="D1" s="63"/>
      <c r="E1" s="63"/>
    </row>
    <row r="2" spans="1:5" ht="14.25">
      <c r="A2" s="64" t="s">
        <v>74</v>
      </c>
      <c r="B2" s="64"/>
      <c r="C2" s="64"/>
      <c r="D2" s="64"/>
      <c r="E2" s="64"/>
    </row>
    <row r="3" spans="1:5" ht="38.25">
      <c r="A3" s="11" t="s">
        <v>15</v>
      </c>
      <c r="B3" s="11" t="s">
        <v>75</v>
      </c>
      <c r="C3" s="11" t="s">
        <v>77</v>
      </c>
      <c r="D3" s="11" t="s">
        <v>76</v>
      </c>
      <c r="E3" s="11" t="s">
        <v>2</v>
      </c>
    </row>
    <row r="4" spans="1:5" ht="12.75">
      <c r="A4" s="22"/>
      <c r="B4" s="22">
        <v>0</v>
      </c>
      <c r="C4" s="22">
        <v>2.87</v>
      </c>
      <c r="D4" s="22">
        <f>PRODUCT(C4,2204.62)</f>
        <v>6327.2594</v>
      </c>
      <c r="E4" s="22">
        <f>PRODUCT(B4,C4,D4)</f>
        <v>0</v>
      </c>
    </row>
    <row r="5" spans="1:5" ht="12.75">
      <c r="A5" s="22"/>
      <c r="B5" s="22">
        <v>0</v>
      </c>
      <c r="C5" s="22">
        <v>2.87</v>
      </c>
      <c r="D5" s="22">
        <f aca="true" t="shared" si="0" ref="D5:D18">PRODUCT(C5,2204.62)</f>
        <v>6327.2594</v>
      </c>
      <c r="E5" s="22">
        <f>PRODUCT(B5,C5,D5)</f>
        <v>0</v>
      </c>
    </row>
    <row r="6" spans="1:5" ht="12.75">
      <c r="A6" s="22"/>
      <c r="B6" s="22">
        <v>0</v>
      </c>
      <c r="C6" s="22">
        <v>2.87</v>
      </c>
      <c r="D6" s="22">
        <f t="shared" si="0"/>
        <v>6327.2594</v>
      </c>
      <c r="E6" s="22">
        <f aca="true" t="shared" si="1" ref="E6:E18">PRODUCT(B6,C6,D6)</f>
        <v>0</v>
      </c>
    </row>
    <row r="7" spans="1:5" ht="12.75">
      <c r="A7" s="22"/>
      <c r="B7" s="22">
        <v>0</v>
      </c>
      <c r="C7" s="22">
        <v>2.87</v>
      </c>
      <c r="D7" s="22">
        <f t="shared" si="0"/>
        <v>6327.2594</v>
      </c>
      <c r="E7" s="22">
        <f t="shared" si="1"/>
        <v>0</v>
      </c>
    </row>
    <row r="8" spans="1:5" ht="12.75">
      <c r="A8" s="22"/>
      <c r="B8" s="22">
        <v>0</v>
      </c>
      <c r="C8" s="22">
        <v>2.87</v>
      </c>
      <c r="D8" s="22">
        <f t="shared" si="0"/>
        <v>6327.2594</v>
      </c>
      <c r="E8" s="22">
        <f t="shared" si="1"/>
        <v>0</v>
      </c>
    </row>
    <row r="9" spans="1:5" ht="12.75">
      <c r="A9" s="22"/>
      <c r="B9" s="22">
        <v>0</v>
      </c>
      <c r="C9" s="22">
        <v>2.87</v>
      </c>
      <c r="D9" s="22">
        <f t="shared" si="0"/>
        <v>6327.2594</v>
      </c>
      <c r="E9" s="22">
        <f t="shared" si="1"/>
        <v>0</v>
      </c>
    </row>
    <row r="10" spans="1:5" ht="12.75">
      <c r="A10" s="22"/>
      <c r="B10" s="22">
        <v>0</v>
      </c>
      <c r="C10" s="22">
        <v>2.87</v>
      </c>
      <c r="D10" s="22">
        <f t="shared" si="0"/>
        <v>6327.2594</v>
      </c>
      <c r="E10" s="22">
        <f t="shared" si="1"/>
        <v>0</v>
      </c>
    </row>
    <row r="11" spans="1:5" ht="12.75">
      <c r="A11" s="22"/>
      <c r="B11" s="22">
        <v>0</v>
      </c>
      <c r="C11" s="22">
        <v>2.87</v>
      </c>
      <c r="D11" s="22">
        <f t="shared" si="0"/>
        <v>6327.2594</v>
      </c>
      <c r="E11" s="22">
        <f t="shared" si="1"/>
        <v>0</v>
      </c>
    </row>
    <row r="12" spans="1:5" ht="12.75">
      <c r="A12" s="22"/>
      <c r="B12" s="22">
        <v>0</v>
      </c>
      <c r="C12" s="22">
        <v>2.87</v>
      </c>
      <c r="D12" s="22">
        <f t="shared" si="0"/>
        <v>6327.2594</v>
      </c>
      <c r="E12" s="22">
        <f t="shared" si="1"/>
        <v>0</v>
      </c>
    </row>
    <row r="13" spans="1:5" ht="12.75">
      <c r="A13" s="22"/>
      <c r="B13" s="22">
        <v>0</v>
      </c>
      <c r="C13" s="22">
        <v>2.87</v>
      </c>
      <c r="D13" s="22">
        <f t="shared" si="0"/>
        <v>6327.2594</v>
      </c>
      <c r="E13" s="22">
        <f t="shared" si="1"/>
        <v>0</v>
      </c>
    </row>
    <row r="14" spans="1:5" ht="12.75">
      <c r="A14" s="22"/>
      <c r="B14" s="22">
        <v>0</v>
      </c>
      <c r="C14" s="22">
        <v>2.87</v>
      </c>
      <c r="D14" s="22">
        <f t="shared" si="0"/>
        <v>6327.2594</v>
      </c>
      <c r="E14" s="22">
        <f t="shared" si="1"/>
        <v>0</v>
      </c>
    </row>
    <row r="15" spans="1:5" ht="12.75">
      <c r="A15" s="22"/>
      <c r="B15" s="22">
        <v>0</v>
      </c>
      <c r="C15" s="22">
        <v>2.87</v>
      </c>
      <c r="D15" s="22">
        <f t="shared" si="0"/>
        <v>6327.2594</v>
      </c>
      <c r="E15" s="22">
        <f t="shared" si="1"/>
        <v>0</v>
      </c>
    </row>
    <row r="16" spans="1:5" ht="12.75">
      <c r="A16" s="22"/>
      <c r="B16" s="22">
        <v>0</v>
      </c>
      <c r="C16" s="22">
        <v>2.87</v>
      </c>
      <c r="D16" s="22">
        <f t="shared" si="0"/>
        <v>6327.2594</v>
      </c>
      <c r="E16" s="22">
        <f t="shared" si="1"/>
        <v>0</v>
      </c>
    </row>
    <row r="17" spans="1:5" ht="12.75">
      <c r="A17" s="22"/>
      <c r="B17" s="22">
        <v>0</v>
      </c>
      <c r="C17" s="22">
        <v>2.87</v>
      </c>
      <c r="D17" s="22">
        <f t="shared" si="0"/>
        <v>6327.2594</v>
      </c>
      <c r="E17" s="22">
        <f t="shared" si="1"/>
        <v>0</v>
      </c>
    </row>
    <row r="18" spans="1:5" ht="12.75">
      <c r="A18" s="22"/>
      <c r="B18" s="22">
        <v>0</v>
      </c>
      <c r="C18" s="22">
        <v>2.87</v>
      </c>
      <c r="D18" s="22">
        <f t="shared" si="0"/>
        <v>6327.2594</v>
      </c>
      <c r="E18" s="22">
        <f t="shared" si="1"/>
        <v>0</v>
      </c>
    </row>
    <row r="19" spans="1:5" ht="12.75">
      <c r="A19" s="60" t="s">
        <v>78</v>
      </c>
      <c r="B19" s="60"/>
      <c r="C19" s="60"/>
      <c r="D19" s="60"/>
      <c r="E19" s="60">
        <f>SUM(E4:E18)</f>
        <v>0</v>
      </c>
    </row>
    <row r="20" spans="1:5" ht="12.75">
      <c r="A20" s="60"/>
      <c r="B20" s="60"/>
      <c r="C20" s="60"/>
      <c r="D20" s="60"/>
      <c r="E20" s="60"/>
    </row>
  </sheetData>
  <sheetProtection/>
  <mergeCells count="4">
    <mergeCell ref="A1:E1"/>
    <mergeCell ref="A2:E2"/>
    <mergeCell ref="A19:D20"/>
    <mergeCell ref="E19:E20"/>
  </mergeCells>
  <printOptions/>
  <pageMargins left="0.7" right="0.7" top="0.75" bottom="0.75" header="0.3" footer="0.3"/>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D28" sqref="D28"/>
    </sheetView>
  </sheetViews>
  <sheetFormatPr defaultColWidth="9.140625" defaultRowHeight="12.75"/>
  <cols>
    <col min="1" max="1" width="27.28125" style="22" customWidth="1"/>
    <col min="2" max="2" width="19.7109375" style="22" customWidth="1"/>
    <col min="3" max="3" width="15.28125" style="22" customWidth="1"/>
    <col min="4" max="4" width="14.140625" style="22" customWidth="1"/>
    <col min="5" max="5" width="14.28125" style="22" customWidth="1"/>
    <col min="6" max="6" width="18.140625" style="22" customWidth="1"/>
    <col min="7" max="16384" width="9.140625" style="22" customWidth="1"/>
  </cols>
  <sheetData>
    <row r="1" spans="1:6" ht="20.25">
      <c r="A1" s="63" t="s">
        <v>39</v>
      </c>
      <c r="B1" s="63"/>
      <c r="C1" s="63"/>
      <c r="D1" s="63"/>
      <c r="E1" s="63"/>
      <c r="F1" s="63"/>
    </row>
    <row r="2" spans="1:6" ht="15">
      <c r="A2" s="59" t="s">
        <v>38</v>
      </c>
      <c r="B2" s="59"/>
      <c r="C2" s="59"/>
      <c r="D2" s="59"/>
      <c r="E2" s="59"/>
      <c r="F2" s="59"/>
    </row>
    <row r="3" spans="1:6" s="11" customFormat="1" ht="25.5">
      <c r="A3" s="11" t="s">
        <v>15</v>
      </c>
      <c r="B3" s="11" t="s">
        <v>35</v>
      </c>
      <c r="C3" s="11" t="s">
        <v>36</v>
      </c>
      <c r="D3" s="11" t="s">
        <v>3</v>
      </c>
      <c r="E3" s="11" t="s">
        <v>2</v>
      </c>
      <c r="F3" s="11" t="s">
        <v>37</v>
      </c>
    </row>
    <row r="4" spans="2:6" ht="12.75">
      <c r="B4" s="22">
        <v>0</v>
      </c>
      <c r="C4" s="22">
        <v>0.04</v>
      </c>
      <c r="D4" s="22">
        <v>2.28</v>
      </c>
      <c r="E4" s="22">
        <f>PRODUCT(B4,C4,D4)</f>
        <v>0</v>
      </c>
      <c r="F4" s="33">
        <f>B4</f>
        <v>0</v>
      </c>
    </row>
    <row r="5" spans="2:6" ht="12.75">
      <c r="B5" s="22">
        <v>0</v>
      </c>
      <c r="C5" s="22">
        <v>0.04</v>
      </c>
      <c r="D5" s="22">
        <v>2.28</v>
      </c>
      <c r="E5" s="22">
        <f>PRODUCT(B5,C5,D5)</f>
        <v>0</v>
      </c>
      <c r="F5" s="33">
        <f>B5</f>
        <v>0</v>
      </c>
    </row>
    <row r="6" spans="2:6" ht="12.75">
      <c r="B6" s="22">
        <v>0</v>
      </c>
      <c r="C6" s="22">
        <v>0.04</v>
      </c>
      <c r="D6" s="22">
        <v>2.28</v>
      </c>
      <c r="E6" s="22">
        <f aca="true" t="shared" si="0" ref="E6:E18">PRODUCT(B6,C6,D6)</f>
        <v>0</v>
      </c>
      <c r="F6" s="33">
        <f aca="true" t="shared" si="1" ref="F6:F18">B6</f>
        <v>0</v>
      </c>
    </row>
    <row r="7" spans="2:6" ht="12.75">
      <c r="B7" s="22">
        <v>0</v>
      </c>
      <c r="C7" s="22">
        <v>0.04</v>
      </c>
      <c r="D7" s="22">
        <v>2.28</v>
      </c>
      <c r="E7" s="22">
        <f t="shared" si="0"/>
        <v>0</v>
      </c>
      <c r="F7" s="33">
        <f t="shared" si="1"/>
        <v>0</v>
      </c>
    </row>
    <row r="8" spans="2:6" ht="12.75">
      <c r="B8" s="22">
        <v>0</v>
      </c>
      <c r="C8" s="22">
        <v>0.04</v>
      </c>
      <c r="D8" s="22">
        <v>2.28</v>
      </c>
      <c r="E8" s="22">
        <f t="shared" si="0"/>
        <v>0</v>
      </c>
      <c r="F8" s="33">
        <f t="shared" si="1"/>
        <v>0</v>
      </c>
    </row>
    <row r="9" spans="2:6" ht="12.75">
      <c r="B9" s="22">
        <v>0</v>
      </c>
      <c r="C9" s="22">
        <v>0.04</v>
      </c>
      <c r="D9" s="22">
        <v>2.28</v>
      </c>
      <c r="E9" s="22">
        <f t="shared" si="0"/>
        <v>0</v>
      </c>
      <c r="F9" s="33">
        <f t="shared" si="1"/>
        <v>0</v>
      </c>
    </row>
    <row r="10" spans="2:6" ht="12.75">
      <c r="B10" s="22">
        <v>0</v>
      </c>
      <c r="C10" s="22">
        <v>0.04</v>
      </c>
      <c r="D10" s="22">
        <v>2.28</v>
      </c>
      <c r="E10" s="22">
        <f t="shared" si="0"/>
        <v>0</v>
      </c>
      <c r="F10" s="33">
        <f t="shared" si="1"/>
        <v>0</v>
      </c>
    </row>
    <row r="11" spans="2:6" ht="12.75">
      <c r="B11" s="22">
        <v>0</v>
      </c>
      <c r="C11" s="22">
        <v>0.04</v>
      </c>
      <c r="D11" s="22">
        <v>2.28</v>
      </c>
      <c r="E11" s="22">
        <f t="shared" si="0"/>
        <v>0</v>
      </c>
      <c r="F11" s="33">
        <f t="shared" si="1"/>
        <v>0</v>
      </c>
    </row>
    <row r="12" spans="2:6" ht="12.75">
      <c r="B12" s="22">
        <v>0</v>
      </c>
      <c r="C12" s="22">
        <v>0.04</v>
      </c>
      <c r="D12" s="22">
        <v>2.28</v>
      </c>
      <c r="E12" s="22">
        <f t="shared" si="0"/>
        <v>0</v>
      </c>
      <c r="F12" s="33">
        <f t="shared" si="1"/>
        <v>0</v>
      </c>
    </row>
    <row r="13" spans="2:6" ht="12.75">
      <c r="B13" s="22">
        <v>0</v>
      </c>
      <c r="C13" s="22">
        <v>0.04</v>
      </c>
      <c r="D13" s="22">
        <v>2.28</v>
      </c>
      <c r="E13" s="22">
        <f t="shared" si="0"/>
        <v>0</v>
      </c>
      <c r="F13" s="33">
        <f t="shared" si="1"/>
        <v>0</v>
      </c>
    </row>
    <row r="14" spans="2:6" ht="12.75">
      <c r="B14" s="22">
        <v>0</v>
      </c>
      <c r="C14" s="22">
        <v>0.04</v>
      </c>
      <c r="D14" s="22">
        <v>2.28</v>
      </c>
      <c r="E14" s="22">
        <f t="shared" si="0"/>
        <v>0</v>
      </c>
      <c r="F14" s="33">
        <f t="shared" si="1"/>
        <v>0</v>
      </c>
    </row>
    <row r="15" spans="2:6" ht="12.75">
      <c r="B15" s="22">
        <v>0</v>
      </c>
      <c r="C15" s="22">
        <v>0.04</v>
      </c>
      <c r="D15" s="22">
        <v>2.28</v>
      </c>
      <c r="E15" s="22">
        <f t="shared" si="0"/>
        <v>0</v>
      </c>
      <c r="F15" s="33">
        <f t="shared" si="1"/>
        <v>0</v>
      </c>
    </row>
    <row r="16" spans="2:6" ht="12.75">
      <c r="B16" s="22">
        <v>0</v>
      </c>
      <c r="C16" s="22">
        <v>0.04</v>
      </c>
      <c r="D16" s="22">
        <v>2.28</v>
      </c>
      <c r="E16" s="22">
        <f t="shared" si="0"/>
        <v>0</v>
      </c>
      <c r="F16" s="33">
        <f t="shared" si="1"/>
        <v>0</v>
      </c>
    </row>
    <row r="17" spans="2:6" ht="12.75">
      <c r="B17" s="22">
        <v>0</v>
      </c>
      <c r="C17" s="22">
        <v>0.04</v>
      </c>
      <c r="D17" s="22">
        <v>2.28</v>
      </c>
      <c r="E17" s="22">
        <f t="shared" si="0"/>
        <v>0</v>
      </c>
      <c r="F17" s="33">
        <f t="shared" si="1"/>
        <v>0</v>
      </c>
    </row>
    <row r="18" spans="2:6" ht="12.75">
      <c r="B18" s="22">
        <v>0</v>
      </c>
      <c r="C18" s="22">
        <v>0.04</v>
      </c>
      <c r="D18" s="22">
        <v>2.28</v>
      </c>
      <c r="E18" s="22">
        <f t="shared" si="0"/>
        <v>0</v>
      </c>
      <c r="F18" s="33">
        <f t="shared" si="1"/>
        <v>0</v>
      </c>
    </row>
    <row r="19" spans="1:6" ht="12.75">
      <c r="A19" s="60" t="s">
        <v>5</v>
      </c>
      <c r="B19" s="60"/>
      <c r="C19" s="60"/>
      <c r="D19" s="60"/>
      <c r="E19" s="60">
        <f>SUM(E4:E18)</f>
        <v>0</v>
      </c>
      <c r="F19" s="65">
        <f>SUM(F4:F18)</f>
        <v>0</v>
      </c>
    </row>
    <row r="20" spans="1:6" ht="12.75">
      <c r="A20" s="60"/>
      <c r="B20" s="60"/>
      <c r="C20" s="60"/>
      <c r="D20" s="60"/>
      <c r="E20" s="60"/>
      <c r="F20" s="65"/>
    </row>
  </sheetData>
  <sheetProtection/>
  <mergeCells count="5">
    <mergeCell ref="A19:D20"/>
    <mergeCell ref="E19:E20"/>
    <mergeCell ref="F19:F20"/>
    <mergeCell ref="A2:F2"/>
    <mergeCell ref="A1:F1"/>
  </mergeCells>
  <printOptions/>
  <pageMargins left="0.7" right="0.7" top="0.75" bottom="0.75" header="0.3" footer="0.3"/>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I20"/>
  <sheetViews>
    <sheetView zoomScalePageLayoutView="0" workbookViewId="0" topLeftCell="A1">
      <selection activeCell="E3" sqref="E3"/>
    </sheetView>
  </sheetViews>
  <sheetFormatPr defaultColWidth="9.140625" defaultRowHeight="12.75"/>
  <cols>
    <col min="1" max="1" width="39.00390625" style="0" customWidth="1"/>
    <col min="2" max="2" width="14.8515625" style="0" customWidth="1"/>
    <col min="3" max="3" width="15.00390625" style="0" customWidth="1"/>
    <col min="4" max="5" width="20.8515625" style="0" customWidth="1"/>
    <col min="6" max="6" width="24.140625" style="0" customWidth="1"/>
    <col min="7" max="7" width="14.28125" style="0" customWidth="1"/>
    <col min="8" max="8" width="24.57421875" style="0" customWidth="1"/>
    <col min="9" max="9" width="18.8515625" style="0" customWidth="1"/>
  </cols>
  <sheetData>
    <row r="1" spans="1:9" ht="18">
      <c r="A1" s="55" t="s">
        <v>62</v>
      </c>
      <c r="B1" s="55"/>
      <c r="C1" s="55"/>
      <c r="D1" s="55"/>
      <c r="E1" s="55"/>
      <c r="F1" s="55"/>
      <c r="G1" s="55"/>
      <c r="H1" s="55"/>
      <c r="I1" s="55"/>
    </row>
    <row r="2" spans="1:9" ht="15">
      <c r="A2" s="66" t="s">
        <v>38</v>
      </c>
      <c r="B2" s="66"/>
      <c r="C2" s="66"/>
      <c r="D2" s="66"/>
      <c r="E2" s="66"/>
      <c r="F2" s="66"/>
      <c r="G2" s="66"/>
      <c r="H2" s="66"/>
      <c r="I2" s="66"/>
    </row>
    <row r="3" spans="1:9" s="11" customFormat="1" ht="63.75">
      <c r="A3" s="11" t="s">
        <v>15</v>
      </c>
      <c r="B3" s="11" t="s">
        <v>54</v>
      </c>
      <c r="C3" s="11" t="s">
        <v>55</v>
      </c>
      <c r="D3" s="11" t="s">
        <v>56</v>
      </c>
      <c r="E3" s="11" t="s">
        <v>61</v>
      </c>
      <c r="F3" s="11" t="s">
        <v>57</v>
      </c>
      <c r="G3" s="11" t="s">
        <v>58</v>
      </c>
      <c r="H3" s="11" t="s">
        <v>60</v>
      </c>
      <c r="I3" s="11" t="s">
        <v>59</v>
      </c>
    </row>
    <row r="4" spans="3:9" ht="12.75">
      <c r="C4">
        <v>0</v>
      </c>
      <c r="D4">
        <v>0</v>
      </c>
      <c r="E4">
        <v>45.76</v>
      </c>
      <c r="F4">
        <f>PRODUCT(C4,D4,E4)</f>
        <v>0</v>
      </c>
      <c r="G4">
        <f>PRODUCT(B4,F4)</f>
        <v>0</v>
      </c>
      <c r="H4">
        <f aca="true" t="shared" si="0" ref="H4:H10">PRODUCT(468,C4,D4,0.05)</f>
        <v>0</v>
      </c>
      <c r="I4">
        <f>PRODUCT(B4,H4)</f>
        <v>0</v>
      </c>
    </row>
    <row r="5" spans="3:9" ht="12.75">
      <c r="C5">
        <v>0</v>
      </c>
      <c r="D5">
        <v>0</v>
      </c>
      <c r="E5">
        <v>45.76</v>
      </c>
      <c r="F5">
        <f>PRODUCT(C5,D5,E5)</f>
        <v>0</v>
      </c>
      <c r="G5">
        <f>PRODUCT(B5,F5)</f>
        <v>0</v>
      </c>
      <c r="H5">
        <f t="shared" si="0"/>
        <v>0</v>
      </c>
      <c r="I5">
        <f>PRODUCT(B5,H5)</f>
        <v>0</v>
      </c>
    </row>
    <row r="6" spans="3:9" ht="12.75">
      <c r="C6">
        <v>0</v>
      </c>
      <c r="D6">
        <v>0</v>
      </c>
      <c r="E6">
        <v>45.76</v>
      </c>
      <c r="F6">
        <f aca="true" t="shared" si="1" ref="F6:F18">PRODUCT(C6,D6,E6)</f>
        <v>0</v>
      </c>
      <c r="G6">
        <f aca="true" t="shared" si="2" ref="G6:G18">PRODUCT(B6,F6)</f>
        <v>0</v>
      </c>
      <c r="H6">
        <f t="shared" si="0"/>
        <v>0</v>
      </c>
      <c r="I6">
        <f aca="true" t="shared" si="3" ref="I6:I18">PRODUCT(B6,H6)</f>
        <v>0</v>
      </c>
    </row>
    <row r="7" spans="3:9" ht="12.75">
      <c r="C7">
        <v>0</v>
      </c>
      <c r="D7">
        <v>0</v>
      </c>
      <c r="E7">
        <v>45.76</v>
      </c>
      <c r="F7">
        <f t="shared" si="1"/>
        <v>0</v>
      </c>
      <c r="G7">
        <f t="shared" si="2"/>
        <v>0</v>
      </c>
      <c r="H7">
        <f t="shared" si="0"/>
        <v>0</v>
      </c>
      <c r="I7">
        <f t="shared" si="3"/>
        <v>0</v>
      </c>
    </row>
    <row r="8" spans="3:9" ht="12.75">
      <c r="C8">
        <v>0</v>
      </c>
      <c r="D8">
        <v>0</v>
      </c>
      <c r="E8">
        <v>45.76</v>
      </c>
      <c r="F8">
        <f t="shared" si="1"/>
        <v>0</v>
      </c>
      <c r="G8">
        <f t="shared" si="2"/>
        <v>0</v>
      </c>
      <c r="H8">
        <f t="shared" si="0"/>
        <v>0</v>
      </c>
      <c r="I8">
        <f t="shared" si="3"/>
        <v>0</v>
      </c>
    </row>
    <row r="9" spans="3:9" ht="12.75">
      <c r="C9">
        <v>0</v>
      </c>
      <c r="D9">
        <v>0</v>
      </c>
      <c r="E9">
        <v>45.76</v>
      </c>
      <c r="F9">
        <f t="shared" si="1"/>
        <v>0</v>
      </c>
      <c r="G9">
        <f t="shared" si="2"/>
        <v>0</v>
      </c>
      <c r="H9">
        <f t="shared" si="0"/>
        <v>0</v>
      </c>
      <c r="I9">
        <f t="shared" si="3"/>
        <v>0</v>
      </c>
    </row>
    <row r="10" spans="3:9" ht="12.75">
      <c r="C10">
        <v>0</v>
      </c>
      <c r="D10">
        <v>0</v>
      </c>
      <c r="E10">
        <v>45.76</v>
      </c>
      <c r="F10">
        <f t="shared" si="1"/>
        <v>0</v>
      </c>
      <c r="G10">
        <f t="shared" si="2"/>
        <v>0</v>
      </c>
      <c r="H10">
        <f t="shared" si="0"/>
        <v>0</v>
      </c>
      <c r="I10">
        <f t="shared" si="3"/>
        <v>0</v>
      </c>
    </row>
    <row r="11" spans="3:9" ht="12.75">
      <c r="C11">
        <v>0</v>
      </c>
      <c r="D11">
        <v>0</v>
      </c>
      <c r="E11">
        <v>45.76</v>
      </c>
      <c r="F11">
        <f t="shared" si="1"/>
        <v>0</v>
      </c>
      <c r="G11">
        <f t="shared" si="2"/>
        <v>0</v>
      </c>
      <c r="H11">
        <f aca="true" t="shared" si="4" ref="H11:H18">PRODUCT(468,C11,D11,0.05)</f>
        <v>0</v>
      </c>
      <c r="I11">
        <f t="shared" si="3"/>
        <v>0</v>
      </c>
    </row>
    <row r="12" spans="3:9" ht="12.75">
      <c r="C12">
        <v>0</v>
      </c>
      <c r="D12">
        <v>0</v>
      </c>
      <c r="E12">
        <v>45.76</v>
      </c>
      <c r="F12">
        <f t="shared" si="1"/>
        <v>0</v>
      </c>
      <c r="G12">
        <f t="shared" si="2"/>
        <v>0</v>
      </c>
      <c r="H12">
        <f t="shared" si="4"/>
        <v>0</v>
      </c>
      <c r="I12">
        <f t="shared" si="3"/>
        <v>0</v>
      </c>
    </row>
    <row r="13" spans="3:9" ht="12.75">
      <c r="C13">
        <v>0</v>
      </c>
      <c r="D13">
        <v>0</v>
      </c>
      <c r="E13">
        <v>45.76</v>
      </c>
      <c r="F13">
        <f t="shared" si="1"/>
        <v>0</v>
      </c>
      <c r="G13">
        <f t="shared" si="2"/>
        <v>0</v>
      </c>
      <c r="H13">
        <f t="shared" si="4"/>
        <v>0</v>
      </c>
      <c r="I13">
        <f t="shared" si="3"/>
        <v>0</v>
      </c>
    </row>
    <row r="14" spans="3:9" ht="12.75">
      <c r="C14">
        <v>0</v>
      </c>
      <c r="D14">
        <v>0</v>
      </c>
      <c r="E14">
        <v>45.76</v>
      </c>
      <c r="F14">
        <f t="shared" si="1"/>
        <v>0</v>
      </c>
      <c r="G14">
        <f t="shared" si="2"/>
        <v>0</v>
      </c>
      <c r="H14">
        <f t="shared" si="4"/>
        <v>0</v>
      </c>
      <c r="I14">
        <f t="shared" si="3"/>
        <v>0</v>
      </c>
    </row>
    <row r="15" spans="3:9" ht="12.75">
      <c r="C15">
        <v>0</v>
      </c>
      <c r="D15">
        <v>0</v>
      </c>
      <c r="E15">
        <v>45.76</v>
      </c>
      <c r="F15">
        <f t="shared" si="1"/>
        <v>0</v>
      </c>
      <c r="G15">
        <f t="shared" si="2"/>
        <v>0</v>
      </c>
      <c r="H15">
        <f t="shared" si="4"/>
        <v>0</v>
      </c>
      <c r="I15">
        <f t="shared" si="3"/>
        <v>0</v>
      </c>
    </row>
    <row r="16" spans="3:9" ht="12.75">
      <c r="C16">
        <v>0</v>
      </c>
      <c r="D16">
        <v>0</v>
      </c>
      <c r="E16">
        <v>45.76</v>
      </c>
      <c r="F16">
        <f t="shared" si="1"/>
        <v>0</v>
      </c>
      <c r="G16">
        <f t="shared" si="2"/>
        <v>0</v>
      </c>
      <c r="H16">
        <f t="shared" si="4"/>
        <v>0</v>
      </c>
      <c r="I16">
        <f t="shared" si="3"/>
        <v>0</v>
      </c>
    </row>
    <row r="17" spans="3:9" ht="12.75">
      <c r="C17">
        <v>0</v>
      </c>
      <c r="D17">
        <v>0</v>
      </c>
      <c r="E17">
        <v>45.76</v>
      </c>
      <c r="F17">
        <f t="shared" si="1"/>
        <v>0</v>
      </c>
      <c r="G17">
        <f t="shared" si="2"/>
        <v>0</v>
      </c>
      <c r="H17">
        <f t="shared" si="4"/>
        <v>0</v>
      </c>
      <c r="I17">
        <f t="shared" si="3"/>
        <v>0</v>
      </c>
    </row>
    <row r="18" spans="3:9" ht="12.75">
      <c r="C18">
        <v>0</v>
      </c>
      <c r="D18">
        <v>0</v>
      </c>
      <c r="E18">
        <v>45.76</v>
      </c>
      <c r="F18">
        <f t="shared" si="1"/>
        <v>0</v>
      </c>
      <c r="G18">
        <f t="shared" si="2"/>
        <v>0</v>
      </c>
      <c r="H18">
        <f t="shared" si="4"/>
        <v>0</v>
      </c>
      <c r="I18">
        <f t="shared" si="3"/>
        <v>0</v>
      </c>
    </row>
    <row r="19" spans="1:9" ht="15.75" customHeight="1">
      <c r="A19" s="67" t="s">
        <v>5</v>
      </c>
      <c r="B19" s="67"/>
      <c r="C19" s="67"/>
      <c r="D19" s="67"/>
      <c r="E19" s="67"/>
      <c r="F19" s="67"/>
      <c r="G19" s="67">
        <f>SUM(G4:G18)</f>
        <v>0</v>
      </c>
      <c r="I19" s="67">
        <f>SUM(I4:I18)</f>
        <v>0</v>
      </c>
    </row>
    <row r="20" spans="1:9" ht="15.75" customHeight="1">
      <c r="A20" s="67"/>
      <c r="B20" s="67"/>
      <c r="C20" s="67"/>
      <c r="D20" s="67"/>
      <c r="E20" s="67"/>
      <c r="F20" s="67"/>
      <c r="G20" s="67"/>
      <c r="I20" s="67"/>
    </row>
  </sheetData>
  <sheetProtection/>
  <mergeCells count="5">
    <mergeCell ref="A1:I1"/>
    <mergeCell ref="A2:I2"/>
    <mergeCell ref="A19:F20"/>
    <mergeCell ref="G19:G20"/>
    <mergeCell ref="I19:I20"/>
  </mergeCells>
  <printOptions/>
  <pageMargins left="0.7" right="0.7" top="0.75" bottom="0.75" header="0.3" footer="0.3"/>
  <pageSetup horizontalDpi="600" verticalDpi="600" orientation="portrait" scale="47" r:id="rId1"/>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M7" sqref="M7"/>
    </sheetView>
  </sheetViews>
  <sheetFormatPr defaultColWidth="9.140625" defaultRowHeight="12.75"/>
  <cols>
    <col min="1" max="1" width="31.7109375" style="0" customWidth="1"/>
    <col min="3" max="3" width="8.421875" style="0" customWidth="1"/>
    <col min="4" max="4" width="9.7109375" style="0" customWidth="1"/>
    <col min="5" max="5" width="10.28125" style="0" customWidth="1"/>
    <col min="6" max="6" width="12.28125" style="0" customWidth="1"/>
    <col min="7" max="7" width="13.28125" style="0" customWidth="1"/>
    <col min="8" max="8" width="13.421875" style="0" customWidth="1"/>
    <col min="9" max="9" width="11.8515625" style="0" customWidth="1"/>
    <col min="10" max="10" width="13.00390625" style="0" customWidth="1"/>
    <col min="11" max="11" width="12.140625" style="0" customWidth="1"/>
    <col min="12" max="12" width="19.57421875" style="0" customWidth="1"/>
    <col min="13" max="13" width="14.00390625" style="0" customWidth="1"/>
    <col min="14" max="14" width="11.140625" style="0" customWidth="1"/>
  </cols>
  <sheetData>
    <row r="1" spans="1:15" s="52" customFormat="1" ht="18">
      <c r="A1" s="68" t="s">
        <v>49</v>
      </c>
      <c r="B1" s="68"/>
      <c r="C1" s="68"/>
      <c r="D1" s="68"/>
      <c r="E1" s="68"/>
      <c r="F1" s="68"/>
      <c r="G1" s="68"/>
      <c r="H1" s="68"/>
      <c r="I1" s="68"/>
      <c r="J1" s="68"/>
      <c r="K1" s="68"/>
      <c r="L1" s="68"/>
      <c r="M1" s="68"/>
      <c r="N1" s="68"/>
      <c r="O1" s="68"/>
    </row>
    <row r="2" spans="1:15" s="51" customFormat="1" ht="15">
      <c r="A2" s="66" t="s">
        <v>38</v>
      </c>
      <c r="B2" s="66"/>
      <c r="C2" s="66"/>
      <c r="D2" s="66"/>
      <c r="E2" s="66"/>
      <c r="F2" s="66"/>
      <c r="G2" s="66"/>
      <c r="H2" s="66"/>
      <c r="I2" s="66"/>
      <c r="J2" s="66"/>
      <c r="K2" s="66"/>
      <c r="L2" s="66"/>
      <c r="M2" s="66"/>
      <c r="N2" s="66"/>
      <c r="O2" s="66"/>
    </row>
    <row r="3" spans="1:15" s="11" customFormat="1" ht="63.75">
      <c r="A3" s="11" t="s">
        <v>15</v>
      </c>
      <c r="B3" s="11" t="s">
        <v>40</v>
      </c>
      <c r="C3" s="49" t="s">
        <v>41</v>
      </c>
      <c r="D3" s="11" t="s">
        <v>42</v>
      </c>
      <c r="E3" s="11" t="s">
        <v>43</v>
      </c>
      <c r="F3" s="11" t="s">
        <v>53</v>
      </c>
      <c r="G3" s="11" t="s">
        <v>44</v>
      </c>
      <c r="H3" s="11" t="s">
        <v>45</v>
      </c>
      <c r="I3" s="49" t="s">
        <v>47</v>
      </c>
      <c r="J3" s="11" t="s">
        <v>46</v>
      </c>
      <c r="K3" s="11" t="s">
        <v>48</v>
      </c>
      <c r="L3" s="11" t="s">
        <v>50</v>
      </c>
      <c r="M3" s="11" t="s">
        <v>82</v>
      </c>
      <c r="N3" s="11" t="s">
        <v>51</v>
      </c>
      <c r="O3" s="11" t="s">
        <v>52</v>
      </c>
    </row>
    <row r="4" spans="5:15" ht="12.75">
      <c r="E4">
        <f>C4-D4</f>
        <v>0</v>
      </c>
      <c r="G4">
        <f>B4*E4*F4/1000</f>
        <v>0</v>
      </c>
      <c r="H4">
        <f>G4*365</f>
        <v>0</v>
      </c>
      <c r="J4">
        <f>I4/1000</f>
        <v>0</v>
      </c>
      <c r="K4">
        <f>H4*J4</f>
        <v>0</v>
      </c>
      <c r="L4">
        <f>2.38*K4</f>
        <v>0</v>
      </c>
      <c r="N4">
        <f>PRODUCT(H4,M4)</f>
        <v>0</v>
      </c>
      <c r="O4">
        <f>PRODUCT(N4,2.38)</f>
        <v>0</v>
      </c>
    </row>
    <row r="5" spans="5:15" ht="12.75">
      <c r="E5">
        <f>C5-D5</f>
        <v>0</v>
      </c>
      <c r="G5">
        <f>B5*E5*F5/1000</f>
        <v>0</v>
      </c>
      <c r="H5">
        <f>G5*365</f>
        <v>0</v>
      </c>
      <c r="J5">
        <f>I5/1000</f>
        <v>0</v>
      </c>
      <c r="K5">
        <f>H5*J5</f>
        <v>0</v>
      </c>
      <c r="L5" s="1">
        <f>2.38*K5</f>
        <v>0</v>
      </c>
      <c r="M5" s="1"/>
      <c r="N5">
        <f>PRODUCT(H5,M5)</f>
        <v>0</v>
      </c>
      <c r="O5">
        <f>PRODUCT(N5,2.38)</f>
        <v>0</v>
      </c>
    </row>
    <row r="6" spans="5:15" ht="12.75">
      <c r="E6">
        <f aca="true" t="shared" si="0" ref="E6:E18">C6-D6</f>
        <v>0</v>
      </c>
      <c r="G6">
        <f aca="true" t="shared" si="1" ref="G6:G18">B6*E6*F6/1000</f>
        <v>0</v>
      </c>
      <c r="H6">
        <f aca="true" t="shared" si="2" ref="H6:H18">G6*365</f>
        <v>0</v>
      </c>
      <c r="J6">
        <f aca="true" t="shared" si="3" ref="J6:J18">I6/1000</f>
        <v>0</v>
      </c>
      <c r="K6">
        <f aca="true" t="shared" si="4" ref="K6:K18">H6*J6</f>
        <v>0</v>
      </c>
      <c r="L6">
        <f aca="true" t="shared" si="5" ref="L6:L18">2.38*K6</f>
        <v>0</v>
      </c>
      <c r="N6">
        <f aca="true" t="shared" si="6" ref="N6:N18">PRODUCT(H6,M6)</f>
        <v>0</v>
      </c>
      <c r="O6">
        <f aca="true" t="shared" si="7" ref="O6:O18">PRODUCT(N6,2.38)</f>
        <v>0</v>
      </c>
    </row>
    <row r="7" spans="5:15" ht="12.75">
      <c r="E7">
        <f t="shared" si="0"/>
        <v>0</v>
      </c>
      <c r="G7">
        <f t="shared" si="1"/>
        <v>0</v>
      </c>
      <c r="H7">
        <f t="shared" si="2"/>
        <v>0</v>
      </c>
      <c r="J7">
        <f t="shared" si="3"/>
        <v>0</v>
      </c>
      <c r="K7">
        <f t="shared" si="4"/>
        <v>0</v>
      </c>
      <c r="L7" s="1">
        <f t="shared" si="5"/>
        <v>0</v>
      </c>
      <c r="M7" s="1"/>
      <c r="N7">
        <f t="shared" si="6"/>
        <v>0</v>
      </c>
      <c r="O7">
        <f t="shared" si="7"/>
        <v>0</v>
      </c>
    </row>
    <row r="8" spans="5:15" ht="12.75">
      <c r="E8">
        <f t="shared" si="0"/>
        <v>0</v>
      </c>
      <c r="G8">
        <f t="shared" si="1"/>
        <v>0</v>
      </c>
      <c r="H8">
        <f t="shared" si="2"/>
        <v>0</v>
      </c>
      <c r="J8">
        <f t="shared" si="3"/>
        <v>0</v>
      </c>
      <c r="K8">
        <f t="shared" si="4"/>
        <v>0</v>
      </c>
      <c r="L8">
        <f t="shared" si="5"/>
        <v>0</v>
      </c>
      <c r="N8">
        <f t="shared" si="6"/>
        <v>0</v>
      </c>
      <c r="O8">
        <f t="shared" si="7"/>
        <v>0</v>
      </c>
    </row>
    <row r="9" spans="5:15" ht="12.75">
      <c r="E9">
        <f t="shared" si="0"/>
        <v>0</v>
      </c>
      <c r="G9">
        <f t="shared" si="1"/>
        <v>0</v>
      </c>
      <c r="H9">
        <f t="shared" si="2"/>
        <v>0</v>
      </c>
      <c r="J9">
        <f t="shared" si="3"/>
        <v>0</v>
      </c>
      <c r="K9">
        <f t="shared" si="4"/>
        <v>0</v>
      </c>
      <c r="L9" s="1">
        <f t="shared" si="5"/>
        <v>0</v>
      </c>
      <c r="M9" s="1"/>
      <c r="N9">
        <f t="shared" si="6"/>
        <v>0</v>
      </c>
      <c r="O9">
        <f t="shared" si="7"/>
        <v>0</v>
      </c>
    </row>
    <row r="10" spans="5:15" ht="12.75">
      <c r="E10">
        <f t="shared" si="0"/>
        <v>0</v>
      </c>
      <c r="G10">
        <f t="shared" si="1"/>
        <v>0</v>
      </c>
      <c r="H10">
        <f t="shared" si="2"/>
        <v>0</v>
      </c>
      <c r="J10">
        <f t="shared" si="3"/>
        <v>0</v>
      </c>
      <c r="K10">
        <f t="shared" si="4"/>
        <v>0</v>
      </c>
      <c r="L10">
        <f t="shared" si="5"/>
        <v>0</v>
      </c>
      <c r="N10">
        <f t="shared" si="6"/>
        <v>0</v>
      </c>
      <c r="O10">
        <f t="shared" si="7"/>
        <v>0</v>
      </c>
    </row>
    <row r="11" spans="5:15" ht="12.75">
      <c r="E11">
        <f t="shared" si="0"/>
        <v>0</v>
      </c>
      <c r="G11">
        <f t="shared" si="1"/>
        <v>0</v>
      </c>
      <c r="H11">
        <f t="shared" si="2"/>
        <v>0</v>
      </c>
      <c r="J11">
        <f t="shared" si="3"/>
        <v>0</v>
      </c>
      <c r="K11">
        <f t="shared" si="4"/>
        <v>0</v>
      </c>
      <c r="L11" s="1">
        <f t="shared" si="5"/>
        <v>0</v>
      </c>
      <c r="M11" s="1"/>
      <c r="N11">
        <f t="shared" si="6"/>
        <v>0</v>
      </c>
      <c r="O11">
        <f t="shared" si="7"/>
        <v>0</v>
      </c>
    </row>
    <row r="12" spans="5:15" ht="12.75">
      <c r="E12">
        <f t="shared" si="0"/>
        <v>0</v>
      </c>
      <c r="G12">
        <f t="shared" si="1"/>
        <v>0</v>
      </c>
      <c r="H12">
        <f t="shared" si="2"/>
        <v>0</v>
      </c>
      <c r="J12">
        <f t="shared" si="3"/>
        <v>0</v>
      </c>
      <c r="K12">
        <f t="shared" si="4"/>
        <v>0</v>
      </c>
      <c r="L12">
        <f t="shared" si="5"/>
        <v>0</v>
      </c>
      <c r="N12">
        <f t="shared" si="6"/>
        <v>0</v>
      </c>
      <c r="O12">
        <f t="shared" si="7"/>
        <v>0</v>
      </c>
    </row>
    <row r="13" spans="5:15" ht="12.75">
      <c r="E13">
        <f t="shared" si="0"/>
        <v>0</v>
      </c>
      <c r="G13">
        <f t="shared" si="1"/>
        <v>0</v>
      </c>
      <c r="H13">
        <f t="shared" si="2"/>
        <v>0</v>
      </c>
      <c r="J13">
        <f t="shared" si="3"/>
        <v>0</v>
      </c>
      <c r="K13">
        <f t="shared" si="4"/>
        <v>0</v>
      </c>
      <c r="L13" s="1">
        <f t="shared" si="5"/>
        <v>0</v>
      </c>
      <c r="M13" s="1"/>
      <c r="N13">
        <f t="shared" si="6"/>
        <v>0</v>
      </c>
      <c r="O13">
        <f t="shared" si="7"/>
        <v>0</v>
      </c>
    </row>
    <row r="14" spans="5:15" ht="12.75">
      <c r="E14">
        <f t="shared" si="0"/>
        <v>0</v>
      </c>
      <c r="G14">
        <f t="shared" si="1"/>
        <v>0</v>
      </c>
      <c r="H14">
        <f t="shared" si="2"/>
        <v>0</v>
      </c>
      <c r="J14">
        <f t="shared" si="3"/>
        <v>0</v>
      </c>
      <c r="K14">
        <f t="shared" si="4"/>
        <v>0</v>
      </c>
      <c r="L14">
        <f t="shared" si="5"/>
        <v>0</v>
      </c>
      <c r="N14">
        <f t="shared" si="6"/>
        <v>0</v>
      </c>
      <c r="O14">
        <f t="shared" si="7"/>
        <v>0</v>
      </c>
    </row>
    <row r="15" spans="5:15" ht="12.75">
      <c r="E15">
        <f t="shared" si="0"/>
        <v>0</v>
      </c>
      <c r="G15">
        <f t="shared" si="1"/>
        <v>0</v>
      </c>
      <c r="H15">
        <f t="shared" si="2"/>
        <v>0</v>
      </c>
      <c r="J15">
        <f t="shared" si="3"/>
        <v>0</v>
      </c>
      <c r="K15">
        <f t="shared" si="4"/>
        <v>0</v>
      </c>
      <c r="L15" s="1">
        <f t="shared" si="5"/>
        <v>0</v>
      </c>
      <c r="M15" s="1"/>
      <c r="N15">
        <f t="shared" si="6"/>
        <v>0</v>
      </c>
      <c r="O15">
        <f t="shared" si="7"/>
        <v>0</v>
      </c>
    </row>
    <row r="16" spans="5:15" ht="12.75">
      <c r="E16">
        <f t="shared" si="0"/>
        <v>0</v>
      </c>
      <c r="G16">
        <f t="shared" si="1"/>
        <v>0</v>
      </c>
      <c r="H16">
        <f t="shared" si="2"/>
        <v>0</v>
      </c>
      <c r="J16">
        <f t="shared" si="3"/>
        <v>0</v>
      </c>
      <c r="K16">
        <f t="shared" si="4"/>
        <v>0</v>
      </c>
      <c r="L16">
        <f t="shared" si="5"/>
        <v>0</v>
      </c>
      <c r="N16">
        <f t="shared" si="6"/>
        <v>0</v>
      </c>
      <c r="O16">
        <f t="shared" si="7"/>
        <v>0</v>
      </c>
    </row>
    <row r="17" spans="5:15" ht="12.75">
      <c r="E17">
        <f t="shared" si="0"/>
        <v>0</v>
      </c>
      <c r="G17">
        <f t="shared" si="1"/>
        <v>0</v>
      </c>
      <c r="H17">
        <f t="shared" si="2"/>
        <v>0</v>
      </c>
      <c r="J17">
        <f t="shared" si="3"/>
        <v>0</v>
      </c>
      <c r="K17">
        <f t="shared" si="4"/>
        <v>0</v>
      </c>
      <c r="L17" s="1">
        <f t="shared" si="5"/>
        <v>0</v>
      </c>
      <c r="M17" s="1"/>
      <c r="N17">
        <f t="shared" si="6"/>
        <v>0</v>
      </c>
      <c r="O17">
        <f t="shared" si="7"/>
        <v>0</v>
      </c>
    </row>
    <row r="18" spans="5:15" ht="12.75">
      <c r="E18">
        <f t="shared" si="0"/>
        <v>0</v>
      </c>
      <c r="G18">
        <f t="shared" si="1"/>
        <v>0</v>
      </c>
      <c r="H18">
        <f t="shared" si="2"/>
        <v>0</v>
      </c>
      <c r="J18">
        <f t="shared" si="3"/>
        <v>0</v>
      </c>
      <c r="K18">
        <f t="shared" si="4"/>
        <v>0</v>
      </c>
      <c r="L18">
        <f t="shared" si="5"/>
        <v>0</v>
      </c>
      <c r="N18">
        <f t="shared" si="6"/>
        <v>0</v>
      </c>
      <c r="O18">
        <f t="shared" si="7"/>
        <v>0</v>
      </c>
    </row>
    <row r="19" spans="1:15" ht="15.75" customHeight="1">
      <c r="A19" s="67" t="s">
        <v>5</v>
      </c>
      <c r="B19" s="67"/>
      <c r="C19" s="67"/>
      <c r="D19" s="67"/>
      <c r="E19" s="67"/>
      <c r="F19" s="67"/>
      <c r="G19" s="67"/>
      <c r="H19" s="67"/>
      <c r="I19" s="67"/>
      <c r="J19" s="67"/>
      <c r="K19" s="67">
        <f>SUM(K4:K18)</f>
        <v>0</v>
      </c>
      <c r="L19" s="67">
        <f>SUM(L4:L18)</f>
        <v>0</v>
      </c>
      <c r="M19" s="50"/>
      <c r="N19" s="67">
        <f>SUM(N4:N18)</f>
        <v>0</v>
      </c>
      <c r="O19" s="67">
        <f>SUM(O4:O18)</f>
        <v>0</v>
      </c>
    </row>
    <row r="20" spans="1:15" ht="15.75" customHeight="1">
      <c r="A20" s="67"/>
      <c r="B20" s="67"/>
      <c r="C20" s="67"/>
      <c r="D20" s="67"/>
      <c r="E20" s="67"/>
      <c r="F20" s="67"/>
      <c r="G20" s="67"/>
      <c r="H20" s="67"/>
      <c r="I20" s="67"/>
      <c r="J20" s="67"/>
      <c r="K20" s="67"/>
      <c r="L20" s="67"/>
      <c r="M20" s="50"/>
      <c r="N20" s="67"/>
      <c r="O20" s="67"/>
    </row>
  </sheetData>
  <sheetProtection/>
  <mergeCells count="7">
    <mergeCell ref="O19:O20"/>
    <mergeCell ref="A1:O1"/>
    <mergeCell ref="A2:O2"/>
    <mergeCell ref="A19:J20"/>
    <mergeCell ref="K19:K20"/>
    <mergeCell ref="L19:L20"/>
    <mergeCell ref="N19:N20"/>
  </mergeCells>
  <hyperlinks>
    <hyperlink ref="I3" r:id="rId1" display="Carbon saved from electricity (lbs/MWh) (see link)"/>
    <hyperlink ref="C3" r:id="rId2" display="Wattage of original bulbs"/>
  </hyperlinks>
  <printOptions/>
  <pageMargins left="0.7" right="0.7" top="0.75" bottom="0.75" header="0.3" footer="0.3"/>
  <pageSetup horizontalDpi="600" verticalDpi="600" orientation="portrait" scale="46" r:id="rId3"/>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D14" sqref="D14"/>
    </sheetView>
  </sheetViews>
  <sheetFormatPr defaultColWidth="9.140625" defaultRowHeight="12.75"/>
  <cols>
    <col min="1" max="1" width="32.140625" style="0" customWidth="1"/>
    <col min="2" max="2" width="25.140625" style="0" customWidth="1"/>
    <col min="3" max="3" width="30.7109375" style="0" customWidth="1"/>
    <col min="4" max="4" width="26.00390625" style="0" customWidth="1"/>
    <col min="5" max="5" width="30.28125" style="0" customWidth="1"/>
    <col min="6" max="7" width="18.421875" style="0" customWidth="1"/>
    <col min="8" max="8" width="18.140625" style="0" customWidth="1"/>
  </cols>
  <sheetData>
    <row r="1" spans="1:8" ht="18">
      <c r="A1" s="55" t="s">
        <v>70</v>
      </c>
      <c r="B1" s="55"/>
      <c r="C1" s="55"/>
      <c r="D1" s="55"/>
      <c r="E1" s="55"/>
      <c r="F1" s="55"/>
      <c r="G1" s="55"/>
      <c r="H1" s="55"/>
    </row>
    <row r="2" spans="1:8" ht="15">
      <c r="A2" s="66" t="s">
        <v>71</v>
      </c>
      <c r="B2" s="66"/>
      <c r="C2" s="66"/>
      <c r="D2" s="66"/>
      <c r="E2" s="66"/>
      <c r="F2" s="66"/>
      <c r="G2" s="66"/>
      <c r="H2" s="66"/>
    </row>
    <row r="3" spans="1:8" s="11" customFormat="1" ht="51">
      <c r="A3" s="11" t="s">
        <v>15</v>
      </c>
      <c r="B3" s="11" t="s">
        <v>63</v>
      </c>
      <c r="C3" s="11" t="s">
        <v>65</v>
      </c>
      <c r="D3" s="11" t="s">
        <v>64</v>
      </c>
      <c r="E3" s="11" t="s">
        <v>66</v>
      </c>
      <c r="F3" s="11" t="s">
        <v>67</v>
      </c>
      <c r="G3" s="11" t="s">
        <v>68</v>
      </c>
      <c r="H3" s="11" t="s">
        <v>69</v>
      </c>
    </row>
    <row r="4" spans="6:8" ht="12.75">
      <c r="F4">
        <f>PRODUCT(B4,D4)</f>
        <v>0</v>
      </c>
      <c r="G4">
        <f>PRODUCT(C4,E4)</f>
        <v>0</v>
      </c>
      <c r="H4">
        <f>SUM(F4,G4)</f>
        <v>0</v>
      </c>
    </row>
    <row r="5" spans="6:8" ht="12.75">
      <c r="F5">
        <f>PRODUCT(B5,D5)</f>
        <v>0</v>
      </c>
      <c r="G5">
        <f>PRODUCT(C5,E5)</f>
        <v>0</v>
      </c>
      <c r="H5">
        <f>SUM(F5,G5)</f>
        <v>0</v>
      </c>
    </row>
    <row r="6" spans="6:8" ht="12.75">
      <c r="F6">
        <f aca="true" t="shared" si="0" ref="F6:F18">PRODUCT(B6,D6)</f>
        <v>0</v>
      </c>
      <c r="G6">
        <f aca="true" t="shared" si="1" ref="G6:G18">PRODUCT(C6,E6)</f>
        <v>0</v>
      </c>
      <c r="H6">
        <f aca="true" t="shared" si="2" ref="H6:H18">SUM(F6,G6)</f>
        <v>0</v>
      </c>
    </row>
    <row r="7" spans="6:8" ht="12.75">
      <c r="F7">
        <f t="shared" si="0"/>
        <v>0</v>
      </c>
      <c r="G7">
        <f t="shared" si="1"/>
        <v>0</v>
      </c>
      <c r="H7">
        <f t="shared" si="2"/>
        <v>0</v>
      </c>
    </row>
    <row r="8" spans="6:8" ht="12.75">
      <c r="F8">
        <f t="shared" si="0"/>
        <v>0</v>
      </c>
      <c r="G8">
        <f t="shared" si="1"/>
        <v>0</v>
      </c>
      <c r="H8">
        <f t="shared" si="2"/>
        <v>0</v>
      </c>
    </row>
    <row r="9" spans="6:8" ht="12.75">
      <c r="F9">
        <f t="shared" si="0"/>
        <v>0</v>
      </c>
      <c r="G9">
        <f t="shared" si="1"/>
        <v>0</v>
      </c>
      <c r="H9">
        <f t="shared" si="2"/>
        <v>0</v>
      </c>
    </row>
    <row r="10" spans="6:8" ht="12.75">
      <c r="F10">
        <f t="shared" si="0"/>
        <v>0</v>
      </c>
      <c r="G10">
        <f t="shared" si="1"/>
        <v>0</v>
      </c>
      <c r="H10">
        <f t="shared" si="2"/>
        <v>0</v>
      </c>
    </row>
    <row r="11" spans="6:8" ht="12.75">
      <c r="F11">
        <f t="shared" si="0"/>
        <v>0</v>
      </c>
      <c r="G11">
        <f t="shared" si="1"/>
        <v>0</v>
      </c>
      <c r="H11">
        <f t="shared" si="2"/>
        <v>0</v>
      </c>
    </row>
    <row r="12" spans="6:8" ht="12.75">
      <c r="F12">
        <f t="shared" si="0"/>
        <v>0</v>
      </c>
      <c r="G12">
        <f t="shared" si="1"/>
        <v>0</v>
      </c>
      <c r="H12">
        <f t="shared" si="2"/>
        <v>0</v>
      </c>
    </row>
    <row r="13" spans="6:8" ht="12.75">
      <c r="F13">
        <f t="shared" si="0"/>
        <v>0</v>
      </c>
      <c r="G13">
        <f t="shared" si="1"/>
        <v>0</v>
      </c>
      <c r="H13">
        <f t="shared" si="2"/>
        <v>0</v>
      </c>
    </row>
    <row r="14" spans="6:8" ht="12.75">
      <c r="F14">
        <f t="shared" si="0"/>
        <v>0</v>
      </c>
      <c r="G14">
        <f t="shared" si="1"/>
        <v>0</v>
      </c>
      <c r="H14">
        <f t="shared" si="2"/>
        <v>0</v>
      </c>
    </row>
    <row r="15" spans="6:8" ht="12.75">
      <c r="F15">
        <f t="shared" si="0"/>
        <v>0</v>
      </c>
      <c r="G15">
        <f t="shared" si="1"/>
        <v>0</v>
      </c>
      <c r="H15">
        <f t="shared" si="2"/>
        <v>0</v>
      </c>
    </row>
    <row r="16" spans="6:8" ht="12.75">
      <c r="F16">
        <f t="shared" si="0"/>
        <v>0</v>
      </c>
      <c r="G16">
        <f t="shared" si="1"/>
        <v>0</v>
      </c>
      <c r="H16">
        <f t="shared" si="2"/>
        <v>0</v>
      </c>
    </row>
    <row r="17" spans="6:8" ht="12.75">
      <c r="F17">
        <f t="shared" si="0"/>
        <v>0</v>
      </c>
      <c r="G17">
        <f t="shared" si="1"/>
        <v>0</v>
      </c>
      <c r="H17">
        <f t="shared" si="2"/>
        <v>0</v>
      </c>
    </row>
    <row r="18" spans="6:8" ht="12.75">
      <c r="F18">
        <f t="shared" si="0"/>
        <v>0</v>
      </c>
      <c r="G18">
        <f t="shared" si="1"/>
        <v>0</v>
      </c>
      <c r="H18">
        <f t="shared" si="2"/>
        <v>0</v>
      </c>
    </row>
    <row r="19" spans="1:8" ht="12.75">
      <c r="A19" s="67" t="s">
        <v>72</v>
      </c>
      <c r="B19" s="67"/>
      <c r="C19" s="67"/>
      <c r="D19" s="67"/>
      <c r="E19" s="67"/>
      <c r="F19" s="67"/>
      <c r="G19" s="67"/>
      <c r="H19" s="69">
        <f>SUM(H4:H18)</f>
        <v>0</v>
      </c>
    </row>
    <row r="20" spans="1:8" ht="12.75">
      <c r="A20" s="67"/>
      <c r="B20" s="67"/>
      <c r="C20" s="67"/>
      <c r="D20" s="67"/>
      <c r="E20" s="67"/>
      <c r="F20" s="67"/>
      <c r="G20" s="67"/>
      <c r="H20" s="69"/>
    </row>
  </sheetData>
  <sheetProtection/>
  <mergeCells count="4">
    <mergeCell ref="A1:H1"/>
    <mergeCell ref="A2:H2"/>
    <mergeCell ref="A19:G20"/>
    <mergeCell ref="H19:H20"/>
  </mergeCells>
  <printOptions/>
  <pageMargins left="0.7" right="0.7" top="0.75" bottom="0.75" header="0.3" footer="0.3"/>
  <pageSetup horizontalDpi="600" verticalDpi="600" orientation="portrait" scale="46" r:id="rId1"/>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J4" sqref="J4"/>
    </sheetView>
  </sheetViews>
  <sheetFormatPr defaultColWidth="9.140625" defaultRowHeight="12.75"/>
  <cols>
    <col min="1" max="1" width="39.00390625" style="71" customWidth="1"/>
    <col min="2" max="2" width="14.8515625" style="71" customWidth="1"/>
    <col min="3" max="3" width="15.00390625" style="71" customWidth="1"/>
    <col min="4" max="5" width="20.8515625" style="71" customWidth="1"/>
    <col min="6" max="6" width="24.140625" style="71" customWidth="1"/>
    <col min="7" max="8" width="14.28125" style="71" customWidth="1"/>
    <col min="9" max="9" width="18.7109375" style="71" customWidth="1"/>
    <col min="10" max="10" width="17.00390625" style="71" customWidth="1"/>
    <col min="11" max="16384" width="9.140625" style="71" customWidth="1"/>
  </cols>
  <sheetData>
    <row r="1" spans="1:10" ht="18">
      <c r="A1" s="70" t="s">
        <v>83</v>
      </c>
      <c r="B1" s="70"/>
      <c r="C1" s="70"/>
      <c r="D1" s="70"/>
      <c r="E1" s="70"/>
      <c r="F1" s="70"/>
      <c r="G1" s="70"/>
      <c r="H1" s="70"/>
      <c r="I1" s="70"/>
      <c r="J1" s="70"/>
    </row>
    <row r="2" spans="1:10" ht="15">
      <c r="A2" s="72" t="s">
        <v>38</v>
      </c>
      <c r="B2" s="72"/>
      <c r="C2" s="72"/>
      <c r="D2" s="72"/>
      <c r="E2" s="72"/>
      <c r="F2" s="72"/>
      <c r="G2" s="72"/>
      <c r="H2" s="72"/>
      <c r="I2" s="72"/>
      <c r="J2" s="72"/>
    </row>
    <row r="3" spans="1:10" ht="63.75">
      <c r="A3" s="73" t="s">
        <v>15</v>
      </c>
      <c r="B3" s="73" t="s">
        <v>84</v>
      </c>
      <c r="C3" s="73" t="s">
        <v>85</v>
      </c>
      <c r="D3" s="73" t="s">
        <v>86</v>
      </c>
      <c r="E3" s="73" t="s">
        <v>87</v>
      </c>
      <c r="F3" s="73" t="s">
        <v>88</v>
      </c>
      <c r="G3" s="73" t="s">
        <v>58</v>
      </c>
      <c r="H3" s="74" t="s">
        <v>89</v>
      </c>
      <c r="I3" s="73" t="s">
        <v>90</v>
      </c>
      <c r="J3" s="73" t="s">
        <v>59</v>
      </c>
    </row>
    <row r="4" spans="1:10" ht="12.75">
      <c r="A4" s="75"/>
      <c r="C4" s="71">
        <v>0</v>
      </c>
      <c r="D4" s="71">
        <v>0</v>
      </c>
      <c r="E4" s="71">
        <v>0.959404</v>
      </c>
      <c r="F4" s="71">
        <f>PRODUCT(C4,D4,E4,5)</f>
        <v>0</v>
      </c>
      <c r="G4" s="71">
        <f>PRODUCT(B4,F4)</f>
        <v>0</v>
      </c>
      <c r="I4" s="71">
        <f>PRODUCT(C4,D4,H4,0.23364)</f>
        <v>0</v>
      </c>
      <c r="J4" s="71">
        <f>PRODUCT(B4,I4)</f>
        <v>0</v>
      </c>
    </row>
    <row r="5" spans="1:10" ht="12.75">
      <c r="A5" s="75"/>
      <c r="C5" s="71">
        <v>0</v>
      </c>
      <c r="D5" s="71">
        <v>0</v>
      </c>
      <c r="E5" s="71">
        <v>0.959404</v>
      </c>
      <c r="F5" s="71">
        <f aca="true" t="shared" si="0" ref="F5:F18">PRODUCT(C5,D5,E5,5)</f>
        <v>0</v>
      </c>
      <c r="G5" s="71">
        <f>PRODUCT(B5,F5)</f>
        <v>0</v>
      </c>
      <c r="I5" s="71">
        <f aca="true" t="shared" si="1" ref="I5:I18">PRODUCT(C5,D5,H5,0.23364)</f>
        <v>0</v>
      </c>
      <c r="J5" s="71">
        <f>PRODUCT(B5,I5)</f>
        <v>0</v>
      </c>
    </row>
    <row r="6" spans="3:10" ht="12.75">
      <c r="C6" s="71">
        <v>0</v>
      </c>
      <c r="D6" s="71">
        <v>0</v>
      </c>
      <c r="E6" s="71">
        <v>0.959404</v>
      </c>
      <c r="F6" s="71">
        <f t="shared" si="0"/>
        <v>0</v>
      </c>
      <c r="G6" s="71">
        <f aca="true" t="shared" si="2" ref="G6:G18">PRODUCT(B6,F6)</f>
        <v>0</v>
      </c>
      <c r="I6" s="71">
        <f t="shared" si="1"/>
        <v>0</v>
      </c>
      <c r="J6" s="71">
        <f aca="true" t="shared" si="3" ref="J6:J18">PRODUCT(B6,I6)</f>
        <v>0</v>
      </c>
    </row>
    <row r="7" spans="3:10" ht="12.75">
      <c r="C7" s="71">
        <v>0</v>
      </c>
      <c r="D7" s="71">
        <v>0</v>
      </c>
      <c r="E7" s="71">
        <v>0.959404</v>
      </c>
      <c r="F7" s="71">
        <f t="shared" si="0"/>
        <v>0</v>
      </c>
      <c r="G7" s="71">
        <f t="shared" si="2"/>
        <v>0</v>
      </c>
      <c r="I7" s="71">
        <f t="shared" si="1"/>
        <v>0</v>
      </c>
      <c r="J7" s="71">
        <f t="shared" si="3"/>
        <v>0</v>
      </c>
    </row>
    <row r="8" spans="3:10" ht="12.75">
      <c r="C8" s="71">
        <v>0</v>
      </c>
      <c r="D8" s="71">
        <v>0</v>
      </c>
      <c r="E8" s="71">
        <v>0.959404</v>
      </c>
      <c r="F8" s="71">
        <f t="shared" si="0"/>
        <v>0</v>
      </c>
      <c r="G8" s="71">
        <f t="shared" si="2"/>
        <v>0</v>
      </c>
      <c r="I8" s="71">
        <f t="shared" si="1"/>
        <v>0</v>
      </c>
      <c r="J8" s="71">
        <f t="shared" si="3"/>
        <v>0</v>
      </c>
    </row>
    <row r="9" spans="3:10" ht="12.75">
      <c r="C9" s="71">
        <v>0</v>
      </c>
      <c r="D9" s="71">
        <v>0</v>
      </c>
      <c r="E9" s="71">
        <v>0.959404</v>
      </c>
      <c r="F9" s="71">
        <f t="shared" si="0"/>
        <v>0</v>
      </c>
      <c r="G9" s="71">
        <f t="shared" si="2"/>
        <v>0</v>
      </c>
      <c r="I9" s="71">
        <f t="shared" si="1"/>
        <v>0</v>
      </c>
      <c r="J9" s="71">
        <f t="shared" si="3"/>
        <v>0</v>
      </c>
    </row>
    <row r="10" spans="3:10" ht="12.75">
      <c r="C10" s="71">
        <v>0</v>
      </c>
      <c r="D10" s="71">
        <v>0</v>
      </c>
      <c r="E10" s="71">
        <v>0.959404</v>
      </c>
      <c r="F10" s="71">
        <f t="shared" si="0"/>
        <v>0</v>
      </c>
      <c r="G10" s="71">
        <f t="shared" si="2"/>
        <v>0</v>
      </c>
      <c r="I10" s="71">
        <f t="shared" si="1"/>
        <v>0</v>
      </c>
      <c r="J10" s="71">
        <f t="shared" si="3"/>
        <v>0</v>
      </c>
    </row>
    <row r="11" spans="3:10" ht="12.75">
      <c r="C11" s="71">
        <v>0</v>
      </c>
      <c r="D11" s="71">
        <v>0</v>
      </c>
      <c r="E11" s="71">
        <v>0.959404</v>
      </c>
      <c r="F11" s="71">
        <f t="shared" si="0"/>
        <v>0</v>
      </c>
      <c r="G11" s="71">
        <f t="shared" si="2"/>
        <v>0</v>
      </c>
      <c r="I11" s="71">
        <f t="shared" si="1"/>
        <v>0</v>
      </c>
      <c r="J11" s="71">
        <f t="shared" si="3"/>
        <v>0</v>
      </c>
    </row>
    <row r="12" spans="3:10" ht="12.75">
      <c r="C12" s="71">
        <v>0</v>
      </c>
      <c r="D12" s="71">
        <v>0</v>
      </c>
      <c r="E12" s="71">
        <v>0.959404</v>
      </c>
      <c r="F12" s="71">
        <f t="shared" si="0"/>
        <v>0</v>
      </c>
      <c r="G12" s="71">
        <f t="shared" si="2"/>
        <v>0</v>
      </c>
      <c r="I12" s="71">
        <f t="shared" si="1"/>
        <v>0</v>
      </c>
      <c r="J12" s="71">
        <f t="shared" si="3"/>
        <v>0</v>
      </c>
    </row>
    <row r="13" spans="3:10" ht="12.75">
      <c r="C13" s="71">
        <v>0</v>
      </c>
      <c r="D13" s="71">
        <v>0</v>
      </c>
      <c r="E13" s="71">
        <v>0.959404</v>
      </c>
      <c r="F13" s="71">
        <f t="shared" si="0"/>
        <v>0</v>
      </c>
      <c r="G13" s="71">
        <f t="shared" si="2"/>
        <v>0</v>
      </c>
      <c r="I13" s="71">
        <f t="shared" si="1"/>
        <v>0</v>
      </c>
      <c r="J13" s="71">
        <f t="shared" si="3"/>
        <v>0</v>
      </c>
    </row>
    <row r="14" spans="3:10" ht="12.75">
      <c r="C14" s="71">
        <v>0</v>
      </c>
      <c r="D14" s="71">
        <v>0</v>
      </c>
      <c r="E14" s="71">
        <v>0.959404</v>
      </c>
      <c r="F14" s="71">
        <f t="shared" si="0"/>
        <v>0</v>
      </c>
      <c r="G14" s="71">
        <f t="shared" si="2"/>
        <v>0</v>
      </c>
      <c r="I14" s="71">
        <f t="shared" si="1"/>
        <v>0</v>
      </c>
      <c r="J14" s="71">
        <f t="shared" si="3"/>
        <v>0</v>
      </c>
    </row>
    <row r="15" spans="3:10" ht="12.75">
      <c r="C15" s="71">
        <v>0</v>
      </c>
      <c r="D15" s="71">
        <v>0</v>
      </c>
      <c r="E15" s="71">
        <v>0.959404</v>
      </c>
      <c r="F15" s="71">
        <f t="shared" si="0"/>
        <v>0</v>
      </c>
      <c r="G15" s="71">
        <f t="shared" si="2"/>
        <v>0</v>
      </c>
      <c r="I15" s="71">
        <f t="shared" si="1"/>
        <v>0</v>
      </c>
      <c r="J15" s="71">
        <f t="shared" si="3"/>
        <v>0</v>
      </c>
    </row>
    <row r="16" spans="3:10" ht="12.75">
      <c r="C16" s="71">
        <v>0</v>
      </c>
      <c r="D16" s="71">
        <v>0</v>
      </c>
      <c r="E16" s="71">
        <v>0.959404</v>
      </c>
      <c r="F16" s="71">
        <f t="shared" si="0"/>
        <v>0</v>
      </c>
      <c r="G16" s="71">
        <f t="shared" si="2"/>
        <v>0</v>
      </c>
      <c r="I16" s="71">
        <f t="shared" si="1"/>
        <v>0</v>
      </c>
      <c r="J16" s="71">
        <f t="shared" si="3"/>
        <v>0</v>
      </c>
    </row>
    <row r="17" spans="3:10" ht="12.75">
      <c r="C17" s="71">
        <v>0</v>
      </c>
      <c r="D17" s="71">
        <v>0</v>
      </c>
      <c r="E17" s="71">
        <v>0.959404</v>
      </c>
      <c r="F17" s="71">
        <f t="shared" si="0"/>
        <v>0</v>
      </c>
      <c r="G17" s="71">
        <f t="shared" si="2"/>
        <v>0</v>
      </c>
      <c r="I17" s="71">
        <f t="shared" si="1"/>
        <v>0</v>
      </c>
      <c r="J17" s="71">
        <f t="shared" si="3"/>
        <v>0</v>
      </c>
    </row>
    <row r="18" spans="3:10" ht="12.75">
      <c r="C18" s="71">
        <v>0</v>
      </c>
      <c r="D18" s="71">
        <v>0</v>
      </c>
      <c r="E18" s="71">
        <v>0.959404</v>
      </c>
      <c r="F18" s="71">
        <f t="shared" si="0"/>
        <v>0</v>
      </c>
      <c r="G18" s="71">
        <f t="shared" si="2"/>
        <v>0</v>
      </c>
      <c r="I18" s="71">
        <f t="shared" si="1"/>
        <v>0</v>
      </c>
      <c r="J18" s="71">
        <f t="shared" si="3"/>
        <v>0</v>
      </c>
    </row>
    <row r="19" spans="1:10" ht="15.75">
      <c r="A19" s="76" t="s">
        <v>5</v>
      </c>
      <c r="B19" s="76"/>
      <c r="C19" s="76"/>
      <c r="D19" s="76"/>
      <c r="E19" s="76"/>
      <c r="F19" s="76"/>
      <c r="G19" s="76">
        <f>SUM(G4:G18)</f>
        <v>0</v>
      </c>
      <c r="H19" s="77"/>
      <c r="J19" s="76">
        <f>SUM(J4:J18)</f>
        <v>0</v>
      </c>
    </row>
    <row r="20" spans="1:10" ht="15.75">
      <c r="A20" s="76"/>
      <c r="B20" s="76"/>
      <c r="C20" s="76"/>
      <c r="D20" s="76"/>
      <c r="E20" s="76"/>
      <c r="F20" s="76"/>
      <c r="G20" s="76"/>
      <c r="H20" s="77"/>
      <c r="J20" s="76"/>
    </row>
  </sheetData>
  <sheetProtection/>
  <mergeCells count="5">
    <mergeCell ref="A1:J1"/>
    <mergeCell ref="A2:J2"/>
    <mergeCell ref="A19:F20"/>
    <mergeCell ref="G19:G20"/>
    <mergeCell ref="J19:J20"/>
  </mergeCells>
  <hyperlinks>
    <hyperlink ref="H3" r:id="rId1" display="Current price of gas"/>
  </hyperlinks>
  <printOptions/>
  <pageMargins left="0.7" right="0.7" top="0.75" bottom="0.75" header="0.3" footer="0.3"/>
  <pageSetup horizontalDpi="600" verticalDpi="600" orientation="portrait" scale="46" r:id="rId2"/>
</worksheet>
</file>

<file path=xl/worksheets/sheet9.xml><?xml version="1.0" encoding="utf-8"?>
<worksheet xmlns="http://schemas.openxmlformats.org/spreadsheetml/2006/main" xmlns:r="http://schemas.openxmlformats.org/officeDocument/2006/relationships">
  <dimension ref="A1:J59"/>
  <sheetViews>
    <sheetView zoomScalePageLayoutView="0" workbookViewId="0" topLeftCell="A1">
      <selection activeCell="A24" sqref="A24"/>
    </sheetView>
  </sheetViews>
  <sheetFormatPr defaultColWidth="9.140625" defaultRowHeight="12.75"/>
  <cols>
    <col min="1" max="1" width="39.00390625" style="71" customWidth="1"/>
    <col min="2" max="2" width="14.8515625" style="71" customWidth="1"/>
    <col min="3" max="3" width="15.00390625" style="71" customWidth="1"/>
    <col min="4" max="5" width="20.8515625" style="71" customWidth="1"/>
    <col min="6" max="6" width="24.140625" style="71" customWidth="1"/>
    <col min="7" max="7" width="15.140625" style="71" customWidth="1"/>
    <col min="8" max="8" width="14.28125" style="71" customWidth="1"/>
    <col min="9" max="9" width="18.7109375" style="71" customWidth="1"/>
    <col min="10" max="10" width="17.00390625" style="71" customWidth="1"/>
    <col min="11" max="16384" width="9.140625" style="71" customWidth="1"/>
  </cols>
  <sheetData>
    <row r="1" spans="1:10" ht="18">
      <c r="A1" s="70" t="s">
        <v>91</v>
      </c>
      <c r="B1" s="70"/>
      <c r="C1" s="70"/>
      <c r="D1" s="70"/>
      <c r="E1" s="70"/>
      <c r="F1" s="70"/>
      <c r="G1" s="70"/>
      <c r="H1" s="70"/>
      <c r="I1" s="78"/>
      <c r="J1" s="78"/>
    </row>
    <row r="2" spans="1:10" ht="18">
      <c r="A2" s="72" t="s">
        <v>38</v>
      </c>
      <c r="B2" s="72"/>
      <c r="C2" s="72"/>
      <c r="D2" s="72"/>
      <c r="E2" s="72"/>
      <c r="F2" s="72"/>
      <c r="G2" s="72"/>
      <c r="H2" s="72"/>
      <c r="I2" s="78"/>
      <c r="J2" s="78"/>
    </row>
    <row r="3" spans="1:10" ht="15.75">
      <c r="A3" s="79" t="s">
        <v>92</v>
      </c>
      <c r="B3" s="79"/>
      <c r="C3" s="79"/>
      <c r="D3" s="79"/>
      <c r="E3" s="79"/>
      <c r="F3" s="79"/>
      <c r="G3" s="79"/>
      <c r="H3" s="79"/>
      <c r="I3" s="80"/>
      <c r="J3" s="80"/>
    </row>
    <row r="4" spans="1:10" ht="38.25">
      <c r="A4" s="73" t="s">
        <v>15</v>
      </c>
      <c r="B4" s="73" t="s">
        <v>93</v>
      </c>
      <c r="C4" s="73" t="s">
        <v>94</v>
      </c>
      <c r="D4" s="73" t="s">
        <v>95</v>
      </c>
      <c r="E4" s="73" t="s">
        <v>96</v>
      </c>
      <c r="F4" s="73" t="s">
        <v>97</v>
      </c>
      <c r="G4" s="73" t="s">
        <v>98</v>
      </c>
      <c r="H4" s="73" t="s">
        <v>99</v>
      </c>
      <c r="I4" s="73"/>
      <c r="J4" s="73"/>
    </row>
    <row r="5" spans="1:8" ht="12.75">
      <c r="A5" s="75"/>
      <c r="F5" s="71">
        <f>(B5-C5)*D5*E5*52</f>
        <v>0</v>
      </c>
      <c r="H5" s="71">
        <f>PRODUCT(F5,G5)</f>
        <v>0</v>
      </c>
    </row>
    <row r="6" spans="1:8" ht="12.75">
      <c r="A6" s="75"/>
      <c r="F6" s="71">
        <f aca="true" t="shared" si="0" ref="F6:F19">(B6-C6)*D6*E6*52</f>
        <v>0</v>
      </c>
      <c r="H6" s="71">
        <f aca="true" t="shared" si="1" ref="H6:H19">PRODUCT(F6,G6)</f>
        <v>0</v>
      </c>
    </row>
    <row r="7" spans="6:8" ht="12.75">
      <c r="F7" s="71">
        <f t="shared" si="0"/>
        <v>0</v>
      </c>
      <c r="H7" s="71">
        <f t="shared" si="1"/>
        <v>0</v>
      </c>
    </row>
    <row r="8" spans="6:8" ht="12.75">
      <c r="F8" s="71">
        <f t="shared" si="0"/>
        <v>0</v>
      </c>
      <c r="H8" s="71">
        <f t="shared" si="1"/>
        <v>0</v>
      </c>
    </row>
    <row r="9" spans="6:8" ht="12.75">
      <c r="F9" s="71">
        <f t="shared" si="0"/>
        <v>0</v>
      </c>
      <c r="H9" s="71">
        <f t="shared" si="1"/>
        <v>0</v>
      </c>
    </row>
    <row r="10" spans="6:8" ht="12.75">
      <c r="F10" s="71">
        <f t="shared" si="0"/>
        <v>0</v>
      </c>
      <c r="H10" s="71">
        <f t="shared" si="1"/>
        <v>0</v>
      </c>
    </row>
    <row r="11" spans="6:8" ht="12.75">
      <c r="F11" s="71">
        <f t="shared" si="0"/>
        <v>0</v>
      </c>
      <c r="H11" s="71">
        <f t="shared" si="1"/>
        <v>0</v>
      </c>
    </row>
    <row r="12" spans="6:8" ht="12.75">
      <c r="F12" s="71">
        <f t="shared" si="0"/>
        <v>0</v>
      </c>
      <c r="H12" s="71">
        <f t="shared" si="1"/>
        <v>0</v>
      </c>
    </row>
    <row r="13" spans="6:8" ht="12.75">
      <c r="F13" s="71">
        <f t="shared" si="0"/>
        <v>0</v>
      </c>
      <c r="H13" s="71">
        <f t="shared" si="1"/>
        <v>0</v>
      </c>
    </row>
    <row r="14" spans="6:8" ht="12.75">
      <c r="F14" s="71">
        <f t="shared" si="0"/>
        <v>0</v>
      </c>
      <c r="H14" s="71">
        <f t="shared" si="1"/>
        <v>0</v>
      </c>
    </row>
    <row r="15" spans="6:8" ht="12.75">
      <c r="F15" s="71">
        <f t="shared" si="0"/>
        <v>0</v>
      </c>
      <c r="H15" s="71">
        <f t="shared" si="1"/>
        <v>0</v>
      </c>
    </row>
    <row r="16" spans="6:8" ht="12.75">
      <c r="F16" s="71">
        <f t="shared" si="0"/>
        <v>0</v>
      </c>
      <c r="H16" s="71">
        <f t="shared" si="1"/>
        <v>0</v>
      </c>
    </row>
    <row r="17" spans="6:8" ht="12.75">
      <c r="F17" s="71">
        <f t="shared" si="0"/>
        <v>0</v>
      </c>
      <c r="H17" s="71">
        <f t="shared" si="1"/>
        <v>0</v>
      </c>
    </row>
    <row r="18" spans="6:8" ht="12.75">
      <c r="F18" s="71">
        <f t="shared" si="0"/>
        <v>0</v>
      </c>
      <c r="H18" s="71">
        <f t="shared" si="1"/>
        <v>0</v>
      </c>
    </row>
    <row r="19" spans="6:8" ht="12.75">
      <c r="F19" s="71">
        <f t="shared" si="0"/>
        <v>0</v>
      </c>
      <c r="H19" s="71">
        <f t="shared" si="1"/>
        <v>0</v>
      </c>
    </row>
    <row r="20" spans="1:10" ht="15.75" customHeight="1">
      <c r="A20" s="81" t="s">
        <v>78</v>
      </c>
      <c r="B20" s="81"/>
      <c r="C20" s="81"/>
      <c r="D20" s="81"/>
      <c r="E20" s="81"/>
      <c r="F20" s="81"/>
      <c r="G20" s="81"/>
      <c r="H20" s="82">
        <f>SUM(H5:H19)</f>
        <v>0</v>
      </c>
      <c r="J20" s="76"/>
    </row>
    <row r="21" spans="1:10" ht="15.75" customHeight="1">
      <c r="A21" s="83"/>
      <c r="B21" s="83"/>
      <c r="C21" s="83"/>
      <c r="D21" s="83"/>
      <c r="E21" s="83"/>
      <c r="F21" s="83"/>
      <c r="G21" s="83"/>
      <c r="H21" s="84"/>
      <c r="J21" s="76"/>
    </row>
    <row r="22" spans="1:8" ht="15.75">
      <c r="A22" s="79" t="s">
        <v>100</v>
      </c>
      <c r="B22" s="79"/>
      <c r="C22" s="79"/>
      <c r="D22" s="79"/>
      <c r="E22" s="79"/>
      <c r="F22" s="79"/>
      <c r="G22" s="79"/>
      <c r="H22" s="79"/>
    </row>
    <row r="23" spans="1:9" ht="76.5">
      <c r="A23" s="73" t="s">
        <v>15</v>
      </c>
      <c r="B23" s="73" t="s">
        <v>101</v>
      </c>
      <c r="C23" s="73" t="s">
        <v>102</v>
      </c>
      <c r="D23" s="73" t="s">
        <v>103</v>
      </c>
      <c r="E23" s="73" t="s">
        <v>104</v>
      </c>
      <c r="F23" s="73" t="s">
        <v>105</v>
      </c>
      <c r="G23" s="73" t="s">
        <v>106</v>
      </c>
      <c r="H23" s="73" t="s">
        <v>107</v>
      </c>
      <c r="I23" s="73"/>
    </row>
    <row r="24" spans="1:8" ht="12.75">
      <c r="A24" s="75"/>
      <c r="B24" s="75"/>
      <c r="D24" s="71">
        <f>H5</f>
        <v>0</v>
      </c>
      <c r="F24" s="71">
        <f>PRODUCT(C24/325851.427,D24,E24,2204.62)</f>
        <v>0</v>
      </c>
      <c r="H24" s="71">
        <f>PRODUCT(C24/325851.427,D24,G24)</f>
        <v>0</v>
      </c>
    </row>
    <row r="25" spans="1:8" ht="12.75">
      <c r="A25" s="75"/>
      <c r="B25" s="75"/>
      <c r="D25" s="71">
        <f>H6</f>
        <v>0</v>
      </c>
      <c r="F25" s="71">
        <f>PRODUCT(C25/325851.427,D25,E25,2204.62)</f>
        <v>0</v>
      </c>
      <c r="H25" s="71">
        <f aca="true" t="shared" si="2" ref="H25:H38">PRODUCT(C25/325851.427,D25,G25)</f>
        <v>0</v>
      </c>
    </row>
    <row r="26" spans="4:8" ht="12.75">
      <c r="D26" s="71">
        <f>H7</f>
        <v>0</v>
      </c>
      <c r="F26" s="71">
        <f>PRODUCT(C26/325851.427,D26,E26,2204.62)</f>
        <v>0</v>
      </c>
      <c r="H26" s="71">
        <f t="shared" si="2"/>
        <v>0</v>
      </c>
    </row>
    <row r="27" spans="4:8" ht="12.75">
      <c r="D27" s="71">
        <f>H8</f>
        <v>0</v>
      </c>
      <c r="F27" s="71">
        <f>PRODUCT(C27/325851.427,D27,E27,2204.62)</f>
        <v>0</v>
      </c>
      <c r="H27" s="71">
        <f t="shared" si="2"/>
        <v>0</v>
      </c>
    </row>
    <row r="28" spans="4:8" ht="12.75">
      <c r="D28" s="71">
        <f>H9</f>
        <v>0</v>
      </c>
      <c r="F28" s="71">
        <f>PRODUCT(C28/325851.427,D28,E28,2204.62)</f>
        <v>0</v>
      </c>
      <c r="H28" s="71">
        <f t="shared" si="2"/>
        <v>0</v>
      </c>
    </row>
    <row r="29" spans="4:8" ht="12.75">
      <c r="D29" s="71">
        <f>H10</f>
        <v>0</v>
      </c>
      <c r="F29" s="71">
        <f>PRODUCT(C29/325851.427,D29,E29,2204.62)</f>
        <v>0</v>
      </c>
      <c r="H29" s="71">
        <f t="shared" si="2"/>
        <v>0</v>
      </c>
    </row>
    <row r="30" spans="4:8" ht="12.75">
      <c r="D30" s="71">
        <f>H11</f>
        <v>0</v>
      </c>
      <c r="F30" s="71">
        <f>PRODUCT(C30/325851.427,D30,E30,2204.62)</f>
        <v>0</v>
      </c>
      <c r="H30" s="71">
        <f t="shared" si="2"/>
        <v>0</v>
      </c>
    </row>
    <row r="31" spans="4:8" ht="12.75">
      <c r="D31" s="71">
        <f>H12</f>
        <v>0</v>
      </c>
      <c r="F31" s="71">
        <f>PRODUCT(C31/325851.427,D31,E31,2204.62)</f>
        <v>0</v>
      </c>
      <c r="H31" s="71">
        <f t="shared" si="2"/>
        <v>0</v>
      </c>
    </row>
    <row r="32" spans="4:8" ht="12.75">
      <c r="D32" s="71">
        <f>H13</f>
        <v>0</v>
      </c>
      <c r="F32" s="71">
        <f>PRODUCT(C32/325851.427,D32,E32,2204.62)</f>
        <v>0</v>
      </c>
      <c r="H32" s="71">
        <f t="shared" si="2"/>
        <v>0</v>
      </c>
    </row>
    <row r="33" spans="4:8" ht="12.75">
      <c r="D33" s="71">
        <f>H14</f>
        <v>0</v>
      </c>
      <c r="F33" s="71">
        <f>PRODUCT(C33/325851.427,D33,E33,2204.62)</f>
        <v>0</v>
      </c>
      <c r="H33" s="71">
        <f t="shared" si="2"/>
        <v>0</v>
      </c>
    </row>
    <row r="34" spans="4:8" ht="12.75">
      <c r="D34" s="71">
        <f>H15</f>
        <v>0</v>
      </c>
      <c r="F34" s="71">
        <f>PRODUCT(C34/325851.427,D34,E34,2204.62)</f>
        <v>0</v>
      </c>
      <c r="H34" s="71">
        <f t="shared" si="2"/>
        <v>0</v>
      </c>
    </row>
    <row r="35" spans="4:8" ht="12.75">
      <c r="D35" s="71">
        <f>H16</f>
        <v>0</v>
      </c>
      <c r="F35" s="71">
        <f>PRODUCT(C35/325851.427,D35,E35,2204.62)</f>
        <v>0</v>
      </c>
      <c r="H35" s="71">
        <f t="shared" si="2"/>
        <v>0</v>
      </c>
    </row>
    <row r="36" spans="4:8" ht="12.75">
      <c r="D36" s="71">
        <f>H17</f>
        <v>0</v>
      </c>
      <c r="F36" s="71">
        <f>PRODUCT(C36/325851.427,D36,E36,2204.62)</f>
        <v>0</v>
      </c>
      <c r="H36" s="71">
        <f t="shared" si="2"/>
        <v>0</v>
      </c>
    </row>
    <row r="37" spans="4:8" ht="12.75">
      <c r="D37" s="71">
        <f>H18</f>
        <v>0</v>
      </c>
      <c r="F37" s="71">
        <f>PRODUCT(C37/325851.427,D37,E37,2204.62)</f>
        <v>0</v>
      </c>
      <c r="H37" s="71">
        <f t="shared" si="2"/>
        <v>0</v>
      </c>
    </row>
    <row r="38" spans="4:8" ht="12.75">
      <c r="D38" s="71">
        <f>H19</f>
        <v>0</v>
      </c>
      <c r="F38" s="71">
        <f>PRODUCT(C38/325851.427,D38,E38,2204.62)</f>
        <v>0</v>
      </c>
      <c r="H38" s="71">
        <f t="shared" si="2"/>
        <v>0</v>
      </c>
    </row>
    <row r="39" spans="1:8" ht="12.75" customHeight="1">
      <c r="A39" s="81" t="s">
        <v>5</v>
      </c>
      <c r="B39" s="81"/>
      <c r="C39" s="81"/>
      <c r="D39" s="81"/>
      <c r="E39" s="81"/>
      <c r="F39" s="82">
        <f>SUM(F24:F38)</f>
        <v>0</v>
      </c>
      <c r="G39" s="85"/>
      <c r="H39" s="82">
        <f>SUM(H24:H38)</f>
        <v>0</v>
      </c>
    </row>
    <row r="40" spans="1:8" ht="12.75" customHeight="1">
      <c r="A40" s="81"/>
      <c r="B40" s="81"/>
      <c r="C40" s="81"/>
      <c r="D40" s="81"/>
      <c r="E40" s="81"/>
      <c r="F40" s="82"/>
      <c r="G40" s="85"/>
      <c r="H40" s="82"/>
    </row>
    <row r="41" spans="1:8" ht="15.75">
      <c r="A41" s="79"/>
      <c r="B41" s="79"/>
      <c r="C41" s="79"/>
      <c r="D41" s="79"/>
      <c r="E41" s="79"/>
      <c r="F41" s="79"/>
      <c r="G41" s="79"/>
      <c r="H41" s="79"/>
    </row>
    <row r="42" spans="1:8" ht="12.75">
      <c r="A42" s="73"/>
      <c r="B42" s="73"/>
      <c r="C42" s="73"/>
      <c r="D42" s="73"/>
      <c r="E42" s="73"/>
      <c r="F42" s="73"/>
      <c r="G42" s="73"/>
      <c r="H42" s="73"/>
    </row>
    <row r="43" ht="12.75">
      <c r="A43" s="75"/>
    </row>
    <row r="44" ht="12.75">
      <c r="A44" s="75"/>
    </row>
    <row r="58" spans="1:8" ht="12.75" customHeight="1">
      <c r="A58" s="86"/>
      <c r="B58" s="86"/>
      <c r="C58" s="86"/>
      <c r="D58" s="86"/>
      <c r="E58" s="86"/>
      <c r="F58" s="86"/>
      <c r="G58" s="86"/>
      <c r="H58" s="86"/>
    </row>
    <row r="59" spans="1:8" ht="12.75" customHeight="1">
      <c r="A59" s="86"/>
      <c r="B59" s="86"/>
      <c r="C59" s="86"/>
      <c r="D59" s="86"/>
      <c r="E59" s="86"/>
      <c r="F59" s="86"/>
      <c r="G59" s="86"/>
      <c r="H59" s="86"/>
    </row>
  </sheetData>
  <sheetProtection/>
  <mergeCells count="11">
    <mergeCell ref="A22:H22"/>
    <mergeCell ref="A39:E40"/>
    <mergeCell ref="F39:F40"/>
    <mergeCell ref="H39:H40"/>
    <mergeCell ref="A41:H41"/>
    <mergeCell ref="A1:H1"/>
    <mergeCell ref="A2:H2"/>
    <mergeCell ref="A3:H3"/>
    <mergeCell ref="A20:G21"/>
    <mergeCell ref="H20:H21"/>
    <mergeCell ref="J20:J21"/>
  </mergeCells>
  <printOptions/>
  <pageMargins left="0.7" right="0.7" top="0.75" bottom="0.75" header="0.3" footer="0.3"/>
  <pageSetup horizontalDpi="600" verticalDpi="600" orientation="portrait" scale="54" r:id="rId1"/>
  <colBreaks count="1" manualBreakCount="1">
    <brk id="8"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Margot Gibson</dc:creator>
  <cp:keywords/>
  <dc:description/>
  <cp:lastModifiedBy>lgibson</cp:lastModifiedBy>
  <cp:lastPrinted>2014-06-17T13:53:32Z</cp:lastPrinted>
  <dcterms:created xsi:type="dcterms:W3CDTF">2011-04-17T13:33:09Z</dcterms:created>
  <dcterms:modified xsi:type="dcterms:W3CDTF">2014-06-30T17:42:23Z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